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oberto\Documents\agei\arsial\arsial 2016\elaborazioni\"/>
    </mc:Choice>
  </mc:AlternateContent>
  <bookViews>
    <workbookView xWindow="0" yWindow="0" windowWidth="19200" windowHeight="11595" firstSheet="2" activeTab="6"/>
  </bookViews>
  <sheets>
    <sheet name="tevere" sheetId="1" r:id="rId1"/>
    <sheet name="tevere gialle" sheetId="7" r:id="rId2"/>
    <sheet name="tevere ceche" sheetId="9" r:id="rId3"/>
    <sheet name="tevere bio_ceche" sheetId="13" r:id="rId4"/>
    <sheet name="fogliano" sheetId="2" r:id="rId5"/>
    <sheet name="fogliano gialle" sheetId="5" r:id="rId6"/>
    <sheet name="fogliano argentine" sheetId="8" r:id="rId7"/>
    <sheet name="fogliano ceche" sheetId="11" r:id="rId8"/>
    <sheet name="fogliano bio_ceche" sheetId="14" r:id="rId9"/>
    <sheet name="marta ceche" sheetId="12" r:id="rId10"/>
    <sheet name="marta bio_ceche" sheetId="15" r:id="rId11"/>
  </sheets>
  <definedNames>
    <definedName name="_xlnm.Print_Area" localSheetId="4">fogliano!$A$1:$G$31</definedName>
    <definedName name="_xlnm.Print_Area" localSheetId="7">'fogliano ceche'!$A$1:$S$31</definedName>
    <definedName name="_xlnm.Print_Area" localSheetId="9">'marta ceche'!$A$1:$Q$44</definedName>
    <definedName name="_xlnm.Print_Area" localSheetId="0">tevere!$A$1:$G$32</definedName>
    <definedName name="_xlnm.Print_Area" localSheetId="2">'tevere ceche'!$A$1:$S$23</definedName>
    <definedName name="_xlnm.Print_Area" localSheetId="1">'tevere gialle'!$A$1:$E$64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38" i="15" l="1"/>
  <c r="L39" i="15"/>
  <c r="K39" i="15"/>
  <c r="K38" i="15"/>
  <c r="I38" i="15"/>
  <c r="I39" i="15"/>
  <c r="H39" i="15"/>
  <c r="H38" i="15"/>
  <c r="F38" i="15"/>
  <c r="F39" i="15"/>
  <c r="E39" i="15"/>
  <c r="E38" i="15"/>
  <c r="C38" i="15"/>
  <c r="C39" i="15"/>
  <c r="B39" i="15"/>
  <c r="B38" i="15"/>
  <c r="K37" i="15"/>
  <c r="K36" i="15"/>
  <c r="K35" i="15"/>
  <c r="K34" i="15"/>
  <c r="K33" i="15"/>
  <c r="K32" i="15"/>
  <c r="K31" i="15"/>
  <c r="K30" i="15"/>
  <c r="K29" i="15"/>
  <c r="K28" i="15"/>
  <c r="K27" i="15"/>
  <c r="K26" i="15"/>
  <c r="K25" i="15"/>
  <c r="K24" i="15"/>
  <c r="K23" i="15"/>
  <c r="K22" i="15"/>
  <c r="K21" i="15"/>
  <c r="K20" i="15"/>
  <c r="K19" i="15"/>
  <c r="K18" i="15"/>
  <c r="K17" i="15"/>
  <c r="K16" i="15"/>
  <c r="K15" i="15"/>
  <c r="K14" i="15"/>
  <c r="K13" i="15"/>
  <c r="K12" i="15"/>
  <c r="K11" i="15"/>
  <c r="K10" i="15"/>
  <c r="K9" i="15"/>
  <c r="K8" i="15"/>
  <c r="A10" i="15"/>
  <c r="A11" i="15" s="1"/>
  <c r="A12" i="15" s="1"/>
  <c r="A13" i="15" s="1"/>
  <c r="A14" i="15" s="1"/>
  <c r="A15" i="15" s="1"/>
  <c r="A16" i="15" s="1"/>
  <c r="A17" i="15" s="1"/>
  <c r="A18" i="15" s="1"/>
  <c r="A19" i="15" s="1"/>
  <c r="A20" i="15" s="1"/>
  <c r="A21" i="15" s="1"/>
  <c r="A22" i="15" s="1"/>
  <c r="A23" i="15" s="1"/>
  <c r="A24" i="15" s="1"/>
  <c r="A25" i="15" s="1"/>
  <c r="A26" i="15" s="1"/>
  <c r="A27" i="15" s="1"/>
  <c r="A28" i="15" s="1"/>
  <c r="A29" i="15" s="1"/>
  <c r="A30" i="15" s="1"/>
  <c r="A31" i="15" s="1"/>
  <c r="A32" i="15" s="1"/>
  <c r="A33" i="15" s="1"/>
  <c r="A34" i="15" s="1"/>
  <c r="A35" i="15" s="1"/>
  <c r="A36" i="15" s="1"/>
  <c r="A37" i="15" s="1"/>
  <c r="K39" i="14"/>
  <c r="K38" i="14"/>
  <c r="I38" i="14"/>
  <c r="I39" i="14"/>
  <c r="H39" i="14"/>
  <c r="H38" i="14"/>
  <c r="F38" i="14"/>
  <c r="F39" i="14"/>
  <c r="C38" i="14"/>
  <c r="C39" i="14"/>
  <c r="B38" i="14"/>
  <c r="E39" i="14"/>
  <c r="E38" i="14"/>
  <c r="B39" i="14"/>
  <c r="A10" i="14"/>
  <c r="A11" i="14" s="1"/>
  <c r="A12" i="14" s="1"/>
  <c r="A13" i="14" s="1"/>
  <c r="A14" i="14" s="1"/>
  <c r="A15" i="14" s="1"/>
  <c r="A16" i="14" s="1"/>
  <c r="A17" i="14" s="1"/>
  <c r="A18" i="14" s="1"/>
  <c r="A19" i="14" s="1"/>
  <c r="A20" i="14" s="1"/>
  <c r="A21" i="14" s="1"/>
  <c r="A22" i="14" s="1"/>
  <c r="A23" i="14" s="1"/>
  <c r="A24" i="14" s="1"/>
  <c r="A25" i="14" s="1"/>
  <c r="A26" i="14" s="1"/>
  <c r="A27" i="14" s="1"/>
  <c r="A28" i="14" s="1"/>
  <c r="A29" i="14" s="1"/>
  <c r="A30" i="14" s="1"/>
  <c r="A31" i="14" s="1"/>
  <c r="A32" i="14" s="1"/>
  <c r="A33" i="14" s="1"/>
  <c r="A34" i="14" s="1"/>
  <c r="A35" i="14" s="1"/>
  <c r="A36" i="14" s="1"/>
  <c r="I37" i="13"/>
  <c r="I38" i="13"/>
  <c r="F37" i="13"/>
  <c r="F38" i="13"/>
  <c r="C37" i="13"/>
  <c r="C38" i="13"/>
  <c r="H38" i="13"/>
  <c r="H37" i="13"/>
  <c r="E38" i="13"/>
  <c r="E37" i="13"/>
  <c r="B38" i="13"/>
  <c r="B37" i="13"/>
  <c r="A9" i="13"/>
  <c r="A10" i="13" s="1"/>
  <c r="A11" i="13" s="1"/>
  <c r="A12" i="13" s="1"/>
  <c r="A13" i="13" s="1"/>
  <c r="A14" i="13" s="1"/>
  <c r="A15" i="13" s="1"/>
  <c r="A16" i="13" s="1"/>
  <c r="A17" i="13" s="1"/>
  <c r="A18" i="13" s="1"/>
  <c r="A19" i="13" s="1"/>
  <c r="A20" i="13" s="1"/>
  <c r="A21" i="13" s="1"/>
  <c r="A22" i="13" s="1"/>
  <c r="A23" i="13" s="1"/>
  <c r="A24" i="13" s="1"/>
  <c r="A25" i="13" s="1"/>
  <c r="A26" i="13" s="1"/>
  <c r="A27" i="13" s="1"/>
  <c r="A28" i="13" s="1"/>
  <c r="A29" i="13" s="1"/>
  <c r="A30" i="13" s="1"/>
  <c r="A31" i="13" s="1"/>
  <c r="A32" i="13" s="1"/>
  <c r="A33" i="13" s="1"/>
  <c r="A34" i="13" s="1"/>
  <c r="A35" i="13" s="1"/>
  <c r="S31" i="11"/>
  <c r="Q31" i="11"/>
  <c r="S30" i="11"/>
  <c r="Q30" i="11"/>
  <c r="S29" i="11"/>
  <c r="Q29" i="11"/>
  <c r="S28" i="11"/>
  <c r="Q28" i="11"/>
  <c r="S27" i="11"/>
  <c r="Q27" i="11"/>
  <c r="S26" i="11"/>
  <c r="Q26" i="11"/>
  <c r="S25" i="11"/>
  <c r="Q25" i="11"/>
  <c r="S24" i="11"/>
  <c r="Q24" i="11"/>
  <c r="S23" i="11"/>
  <c r="Q23" i="11"/>
  <c r="S22" i="11"/>
  <c r="Q22" i="11"/>
  <c r="S21" i="11"/>
  <c r="Q21" i="11"/>
  <c r="S20" i="11"/>
  <c r="Q20" i="11"/>
  <c r="S19" i="11"/>
  <c r="Q19" i="11"/>
  <c r="S18" i="11"/>
  <c r="Q18" i="11"/>
  <c r="S17" i="11"/>
  <c r="Q17" i="11"/>
  <c r="S16" i="11"/>
  <c r="Q16" i="11"/>
  <c r="S15" i="11"/>
  <c r="Q15" i="11"/>
  <c r="S14" i="11"/>
  <c r="Q14" i="11"/>
  <c r="S13" i="11"/>
  <c r="Q13" i="11"/>
  <c r="S12" i="11"/>
  <c r="Q12" i="11"/>
  <c r="S11" i="11"/>
  <c r="Q11" i="11"/>
  <c r="S10" i="11"/>
  <c r="Q10" i="11"/>
  <c r="S9" i="11"/>
  <c r="Q9" i="11"/>
  <c r="S23" i="9"/>
  <c r="Q23" i="9"/>
  <c r="S22" i="9"/>
  <c r="Q22" i="9"/>
  <c r="S21" i="9"/>
  <c r="Q21" i="9"/>
  <c r="S20" i="9"/>
  <c r="Q20" i="9"/>
  <c r="S19" i="9"/>
  <c r="Q19" i="9"/>
  <c r="S18" i="9"/>
  <c r="Q18" i="9"/>
  <c r="S17" i="9"/>
  <c r="Q17" i="9"/>
  <c r="S16" i="9"/>
  <c r="Q16" i="9"/>
  <c r="S15" i="9"/>
  <c r="Q15" i="9"/>
  <c r="S14" i="9"/>
  <c r="Q14" i="9"/>
  <c r="S13" i="9"/>
  <c r="Q13" i="9"/>
  <c r="S12" i="9"/>
  <c r="Q12" i="9"/>
  <c r="S11" i="9"/>
  <c r="Q11" i="9"/>
  <c r="S10" i="9"/>
  <c r="Q10" i="9"/>
  <c r="S9" i="9"/>
  <c r="Q9" i="9"/>
  <c r="C14" i="5" l="1"/>
  <c r="F9" i="2" l="1"/>
  <c r="G9" i="2"/>
  <c r="F10" i="2"/>
  <c r="G10" i="2"/>
  <c r="F11" i="2"/>
  <c r="G11" i="2"/>
  <c r="F12" i="2"/>
  <c r="G12" i="2"/>
  <c r="F13" i="2"/>
  <c r="G13" i="2"/>
  <c r="F14" i="2"/>
  <c r="G14" i="2"/>
  <c r="F15" i="2"/>
  <c r="G15" i="2"/>
  <c r="F16" i="2"/>
  <c r="G16" i="2"/>
  <c r="F17" i="2"/>
  <c r="F18" i="2"/>
  <c r="F19" i="2"/>
  <c r="F20" i="2"/>
  <c r="G20" i="2"/>
  <c r="F21" i="2"/>
  <c r="F22" i="2"/>
  <c r="G22" i="2"/>
  <c r="F23" i="2"/>
  <c r="F24" i="2"/>
  <c r="G24" i="2"/>
  <c r="F25" i="2"/>
  <c r="F26" i="2"/>
  <c r="G26" i="2"/>
  <c r="F27" i="2"/>
  <c r="G27" i="2"/>
  <c r="F28" i="2"/>
  <c r="G28" i="2"/>
  <c r="F29" i="2"/>
  <c r="G29" i="2"/>
  <c r="F30" i="2"/>
  <c r="G30" i="2"/>
  <c r="F31" i="2"/>
  <c r="G31" i="2"/>
  <c r="G8" i="2"/>
  <c r="F8" i="2"/>
  <c r="G9" i="1" l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8" i="1"/>
  <c r="G25" i="2" l="1"/>
  <c r="G23" i="2"/>
  <c r="G19" i="2"/>
  <c r="G18" i="2"/>
  <c r="G17" i="2"/>
  <c r="G21" i="2" l="1"/>
  <c r="F8" i="1" l="1"/>
  <c r="F32" i="1" l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</calcChain>
</file>

<file path=xl/sharedStrings.xml><?xml version="1.0" encoding="utf-8"?>
<sst xmlns="http://schemas.openxmlformats.org/spreadsheetml/2006/main" count="726" uniqueCount="55">
  <si>
    <t>SPONDA DESTRA</t>
  </si>
  <si>
    <t>SPONDA SINISTRA</t>
  </si>
  <si>
    <t>Giorno</t>
  </si>
  <si>
    <t xml:space="preserve">  (KG)</t>
  </si>
  <si>
    <t>anguille gialle</t>
  </si>
  <si>
    <t>anguille argentine</t>
  </si>
  <si>
    <t xml:space="preserve"> </t>
  </si>
  <si>
    <t>LT (mm)</t>
  </si>
  <si>
    <t>W (g)</t>
  </si>
  <si>
    <t>ANNUALITA' 2016-2017</t>
  </si>
  <si>
    <t>SITO DI MONITORAGGIO - FIUME TEVERE</t>
  </si>
  <si>
    <t>TOTALE anguille gialle</t>
  </si>
  <si>
    <t>TOTALE anguille argentine</t>
  </si>
  <si>
    <t xml:space="preserve">A.GE.I. SOC. COOP. - MONITORAGGIO ANGUILLE </t>
  </si>
  <si>
    <t>A.GE.I. SOC. COOP. - MONITORAGGIO ANGUILLE</t>
  </si>
  <si>
    <t>BIOMETRIE ANGUILLE GIALLE</t>
  </si>
  <si>
    <t>SITO DI MONITORAGGIO - LAGO DI FOGLIANO</t>
  </si>
  <si>
    <t>BIOMETRIE ANGUILLE ARGENTINE</t>
  </si>
  <si>
    <t>Ora</t>
  </si>
  <si>
    <t>Salinità</t>
  </si>
  <si>
    <t>Stato del Mare</t>
  </si>
  <si>
    <t>Marea</t>
  </si>
  <si>
    <t>Catture</t>
  </si>
  <si>
    <t>Max</t>
  </si>
  <si>
    <t>min</t>
  </si>
  <si>
    <t>agitato</t>
  </si>
  <si>
    <t>molto mosso</t>
  </si>
  <si>
    <t>mosso</t>
  </si>
  <si>
    <t>calmo</t>
  </si>
  <si>
    <t>A</t>
  </si>
  <si>
    <t>B</t>
  </si>
  <si>
    <t>N</t>
  </si>
  <si>
    <t>S</t>
  </si>
  <si>
    <t>E</t>
  </si>
  <si>
    <t>O</t>
  </si>
  <si>
    <t>X</t>
  </si>
  <si>
    <t>RILEVAMENTO DELLA MIGRAZIONE DELLE CECHE DI ANGUILLA</t>
  </si>
  <si>
    <t>n.</t>
  </si>
  <si>
    <t>g.</t>
  </si>
  <si>
    <t xml:space="preserve">n. </t>
  </si>
  <si>
    <t>sponda destra</t>
  </si>
  <si>
    <t>sponda sinistra</t>
  </si>
  <si>
    <t>Temperatura (°C)</t>
  </si>
  <si>
    <t>Direzione vento</t>
  </si>
  <si>
    <t>x</t>
  </si>
  <si>
    <t>SITO DI MONITORAGGIO - FIUME MARTA</t>
  </si>
  <si>
    <t>catture</t>
  </si>
  <si>
    <t>Peso (g)</t>
  </si>
  <si>
    <t>stadio</t>
  </si>
  <si>
    <t>media</t>
  </si>
  <si>
    <t>C</t>
  </si>
  <si>
    <t>a</t>
  </si>
  <si>
    <t>BIOMETRIE CECHE DI ANGUILLA</t>
  </si>
  <si>
    <t>LT (cm)</t>
  </si>
  <si>
    <t>dev. st.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</si>
</sst>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1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Calibri"/>
      <family val="2"/>
    </font>
    <font>
      <b/>
      <sz val="10"/>
      <color theme="1"/>
      <name val="Calibri"/>
      <family val="2"/>
    </font>
    <font>
      <sz val="10"/>
      <color theme="1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b/>
      <sz val="12"/>
      <color theme="1"/>
      <name val="Calibri"/>
      <family val="2"/>
    </font>
    <font>
      <b/>
      <sz val="12"/>
      <name val="Calibri"/>
      <family val="2"/>
    </font>
    <font>
      <b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257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5" fontId="0" fillId="0" borderId="1" xfId="0" applyNumberForma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Font="1" applyAlignment="1">
      <alignment horizontal="center"/>
    </xf>
    <xf numFmtId="0" fontId="0" fillId="0" borderId="9" xfId="0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2" fontId="0" fillId="0" borderId="1" xfId="0" applyNumberFormat="1" applyFont="1" applyBorder="1" applyAlignment="1">
      <alignment horizontal="center"/>
    </xf>
    <xf numFmtId="0" fontId="0" fillId="0" borderId="1" xfId="0" applyBorder="1"/>
    <xf numFmtId="1" fontId="0" fillId="0" borderId="0" xfId="0" applyNumberFormat="1" applyAlignment="1">
      <alignment horizontal="center"/>
    </xf>
    <xf numFmtId="2" fontId="0" fillId="0" borderId="1" xfId="0" applyNumberForma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12" xfId="0" applyBorder="1" applyAlignment="1">
      <alignment horizontal="center"/>
    </xf>
    <xf numFmtId="0" fontId="1" fillId="0" borderId="12" xfId="0" applyFont="1" applyBorder="1" applyAlignment="1">
      <alignment horizontal="center"/>
    </xf>
    <xf numFmtId="15" fontId="0" fillId="0" borderId="15" xfId="0" applyNumberFormat="1" applyBorder="1" applyAlignment="1">
      <alignment horizontal="center"/>
    </xf>
    <xf numFmtId="2" fontId="0" fillId="0" borderId="14" xfId="0" applyNumberFormat="1" applyBorder="1" applyAlignment="1">
      <alignment horizontal="center"/>
    </xf>
    <xf numFmtId="15" fontId="0" fillId="0" borderId="17" xfId="0" applyNumberFormat="1" applyBorder="1" applyAlignment="1">
      <alignment horizontal="center"/>
    </xf>
    <xf numFmtId="0" fontId="0" fillId="0" borderId="18" xfId="0" applyBorder="1" applyAlignment="1">
      <alignment horizontal="center"/>
    </xf>
    <xf numFmtId="15" fontId="0" fillId="0" borderId="19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20" xfId="0" applyBorder="1" applyAlignment="1">
      <alignment horizontal="center"/>
    </xf>
    <xf numFmtId="2" fontId="0" fillId="0" borderId="16" xfId="0" applyNumberFormat="1" applyBorder="1" applyAlignment="1">
      <alignment horizontal="center"/>
    </xf>
    <xf numFmtId="2" fontId="0" fillId="0" borderId="18" xfId="0" applyNumberFormat="1" applyBorder="1" applyAlignment="1">
      <alignment horizontal="center"/>
    </xf>
    <xf numFmtId="2" fontId="0" fillId="0" borderId="20" xfId="0" applyNumberFormat="1" applyBorder="1" applyAlignment="1">
      <alignment horizontal="center"/>
    </xf>
    <xf numFmtId="0" fontId="0" fillId="0" borderId="6" xfId="0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15" fontId="0" fillId="0" borderId="14" xfId="0" applyNumberFormat="1" applyBorder="1" applyAlignment="1">
      <alignment horizontal="center"/>
    </xf>
    <xf numFmtId="1" fontId="0" fillId="0" borderId="14" xfId="0" applyNumberFormat="1" applyBorder="1" applyAlignment="1">
      <alignment horizontal="center"/>
    </xf>
    <xf numFmtId="1" fontId="0" fillId="0" borderId="16" xfId="0" applyNumberFormat="1" applyBorder="1" applyAlignment="1">
      <alignment horizontal="center"/>
    </xf>
    <xf numFmtId="1" fontId="0" fillId="0" borderId="18" xfId="0" applyNumberFormat="1" applyBorder="1" applyAlignment="1">
      <alignment horizontal="center"/>
    </xf>
    <xf numFmtId="15" fontId="0" fillId="0" borderId="6" xfId="0" applyNumberFormat="1" applyBorder="1" applyAlignment="1">
      <alignment horizontal="center"/>
    </xf>
    <xf numFmtId="1" fontId="0" fillId="0" borderId="6" xfId="0" applyNumberFormat="1" applyBorder="1" applyAlignment="1">
      <alignment horizontal="center"/>
    </xf>
    <xf numFmtId="1" fontId="0" fillId="0" borderId="20" xfId="0" applyNumberFormat="1" applyBorder="1" applyAlignment="1">
      <alignment horizontal="center"/>
    </xf>
    <xf numFmtId="2" fontId="4" fillId="0" borderId="1" xfId="0" applyNumberFormat="1" applyFont="1" applyBorder="1" applyAlignment="1">
      <alignment horizontal="center" vertical="center"/>
    </xf>
    <xf numFmtId="2" fontId="0" fillId="0" borderId="14" xfId="0" applyNumberFormat="1" applyFont="1" applyBorder="1" applyAlignment="1">
      <alignment horizontal="center"/>
    </xf>
    <xf numFmtId="0" fontId="0" fillId="0" borderId="14" xfId="0" applyFont="1" applyBorder="1" applyAlignment="1">
      <alignment horizontal="center"/>
    </xf>
    <xf numFmtId="2" fontId="4" fillId="0" borderId="14" xfId="0" applyNumberFormat="1" applyFont="1" applyBorder="1" applyAlignment="1">
      <alignment horizontal="center" vertical="center"/>
    </xf>
    <xf numFmtId="0" fontId="0" fillId="0" borderId="18" xfId="0" applyFont="1" applyBorder="1" applyAlignment="1">
      <alignment horizontal="center"/>
    </xf>
    <xf numFmtId="2" fontId="0" fillId="0" borderId="6" xfId="0" applyNumberFormat="1" applyFont="1" applyBorder="1" applyAlignment="1">
      <alignment horizontal="center"/>
    </xf>
    <xf numFmtId="2" fontId="4" fillId="0" borderId="6" xfId="0" applyNumberFormat="1" applyFont="1" applyBorder="1" applyAlignment="1">
      <alignment horizontal="center" vertical="center"/>
    </xf>
    <xf numFmtId="14" fontId="0" fillId="0" borderId="15" xfId="0" applyNumberFormat="1" applyFont="1" applyBorder="1" applyAlignment="1">
      <alignment horizontal="center" vertical="center"/>
    </xf>
    <xf numFmtId="14" fontId="0" fillId="0" borderId="17" xfId="0" applyNumberFormat="1" applyFont="1" applyBorder="1" applyAlignment="1">
      <alignment horizontal="center" vertical="center" wrapText="1"/>
    </xf>
    <xf numFmtId="14" fontId="0" fillId="0" borderId="17" xfId="0" applyNumberFormat="1" applyFont="1" applyBorder="1" applyAlignment="1">
      <alignment horizontal="center" vertical="center"/>
    </xf>
    <xf numFmtId="14" fontId="0" fillId="0" borderId="19" xfId="0" applyNumberFormat="1" applyFont="1" applyBorder="1" applyAlignment="1">
      <alignment horizontal="center" vertical="center"/>
    </xf>
    <xf numFmtId="1" fontId="0" fillId="0" borderId="14" xfId="0" applyNumberFormat="1" applyFont="1" applyBorder="1" applyAlignment="1">
      <alignment horizontal="center"/>
    </xf>
    <xf numFmtId="2" fontId="0" fillId="0" borderId="16" xfId="0" applyNumberFormat="1" applyFont="1" applyBorder="1" applyAlignment="1">
      <alignment horizontal="center"/>
    </xf>
    <xf numFmtId="2" fontId="0" fillId="0" borderId="18" xfId="0" applyNumberFormat="1" applyFont="1" applyBorder="1" applyAlignment="1">
      <alignment horizontal="center"/>
    </xf>
    <xf numFmtId="2" fontId="0" fillId="0" borderId="20" xfId="0" applyNumberFormat="1" applyFont="1" applyBorder="1" applyAlignment="1">
      <alignment horizontal="center"/>
    </xf>
    <xf numFmtId="14" fontId="3" fillId="0" borderId="17" xfId="0" applyNumberFormat="1" applyFont="1" applyBorder="1" applyAlignment="1">
      <alignment horizontal="center" vertical="center"/>
    </xf>
    <xf numFmtId="0" fontId="2" fillId="0" borderId="18" xfId="0" applyFont="1" applyBorder="1" applyAlignment="1">
      <alignment horizontal="center"/>
    </xf>
    <xf numFmtId="0" fontId="0" fillId="0" borderId="18" xfId="0" applyBorder="1"/>
    <xf numFmtId="0" fontId="0" fillId="0" borderId="6" xfId="0" applyBorder="1"/>
    <xf numFmtId="14" fontId="0" fillId="0" borderId="31" xfId="0" applyNumberFormat="1" applyFont="1" applyBorder="1" applyAlignment="1">
      <alignment horizontal="center" vertical="center"/>
    </xf>
    <xf numFmtId="14" fontId="0" fillId="0" borderId="9" xfId="0" applyNumberFormat="1" applyFont="1" applyBorder="1" applyAlignment="1">
      <alignment horizontal="center" vertical="center"/>
    </xf>
    <xf numFmtId="14" fontId="0" fillId="0" borderId="32" xfId="0" applyNumberFormat="1" applyFont="1" applyBorder="1" applyAlignment="1">
      <alignment horizontal="center" vertical="center"/>
    </xf>
    <xf numFmtId="0" fontId="2" fillId="0" borderId="9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14" fontId="3" fillId="0" borderId="31" xfId="0" applyNumberFormat="1" applyFont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32" xfId="0" applyBorder="1" applyAlignment="1">
      <alignment horizontal="center"/>
    </xf>
    <xf numFmtId="14" fontId="0" fillId="0" borderId="15" xfId="0" applyNumberFormat="1" applyFont="1" applyBorder="1" applyAlignment="1">
      <alignment horizontal="center"/>
    </xf>
    <xf numFmtId="14" fontId="0" fillId="0" borderId="17" xfId="0" applyNumberFormat="1" applyFont="1" applyBorder="1" applyAlignment="1">
      <alignment horizontal="center"/>
    </xf>
    <xf numFmtId="0" fontId="0" fillId="0" borderId="14" xfId="0" applyFont="1" applyBorder="1" applyAlignment="1">
      <alignment horizontal="center" vertical="center"/>
    </xf>
    <xf numFmtId="0" fontId="0" fillId="0" borderId="14" xfId="0" applyFont="1" applyBorder="1"/>
    <xf numFmtId="0" fontId="0" fillId="0" borderId="16" xfId="0" applyFont="1" applyBorder="1"/>
    <xf numFmtId="0" fontId="0" fillId="0" borderId="1" xfId="0" applyFont="1" applyBorder="1"/>
    <xf numFmtId="0" fontId="0" fillId="0" borderId="18" xfId="0" applyFont="1" applyBorder="1"/>
    <xf numFmtId="0" fontId="0" fillId="0" borderId="18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6" xfId="0" applyFont="1" applyBorder="1"/>
    <xf numFmtId="0" fontId="0" fillId="0" borderId="20" xfId="0" applyFont="1" applyBorder="1"/>
    <xf numFmtId="14" fontId="0" fillId="0" borderId="31" xfId="0" applyNumberFormat="1" applyFont="1" applyBorder="1" applyAlignment="1">
      <alignment horizontal="center"/>
    </xf>
    <xf numFmtId="0" fontId="0" fillId="0" borderId="32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8" fillId="0" borderId="0" xfId="0" applyFont="1" applyAlignment="1">
      <alignment horizontal="center"/>
    </xf>
    <xf numFmtId="0" fontId="8" fillId="0" borderId="0" xfId="0" applyFont="1" applyAlignment="1">
      <alignment horizontal="center" vertical="center"/>
    </xf>
    <xf numFmtId="0" fontId="8" fillId="0" borderId="0" xfId="0" applyFont="1"/>
    <xf numFmtId="0" fontId="8" fillId="0" borderId="18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33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14" fontId="8" fillId="0" borderId="32" xfId="0" applyNumberFormat="1" applyFont="1" applyBorder="1" applyAlignment="1">
      <alignment horizontal="center" vertical="center"/>
    </xf>
    <xf numFmtId="2" fontId="8" fillId="0" borderId="36" xfId="0" applyNumberFormat="1" applyFont="1" applyBorder="1" applyAlignment="1">
      <alignment horizontal="center" vertical="center"/>
    </xf>
    <xf numFmtId="0" fontId="8" fillId="0" borderId="36" xfId="0" applyFont="1" applyBorder="1" applyAlignment="1">
      <alignment horizontal="center" vertical="center"/>
    </xf>
    <xf numFmtId="14" fontId="8" fillId="0" borderId="17" xfId="0" applyNumberFormat="1" applyFont="1" applyBorder="1" applyAlignment="1">
      <alignment horizontal="center" vertical="center"/>
    </xf>
    <xf numFmtId="2" fontId="8" fillId="0" borderId="1" xfId="0" applyNumberFormat="1" applyFont="1" applyBorder="1" applyAlignment="1">
      <alignment horizontal="center" vertical="center"/>
    </xf>
    <xf numFmtId="14" fontId="8" fillId="0" borderId="19" xfId="0" applyNumberFormat="1" applyFont="1" applyBorder="1" applyAlignment="1">
      <alignment horizontal="center" vertical="center"/>
    </xf>
    <xf numFmtId="2" fontId="8" fillId="0" borderId="6" xfId="0" applyNumberFormat="1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20" fontId="8" fillId="0" borderId="1" xfId="0" applyNumberFormat="1" applyFont="1" applyBorder="1" applyAlignment="1">
      <alignment horizontal="center" vertical="center" wrapText="1"/>
    </xf>
    <xf numFmtId="1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20" fontId="8" fillId="0" borderId="1" xfId="0" applyNumberFormat="1" applyFont="1" applyBorder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14" fontId="8" fillId="0" borderId="15" xfId="0" applyNumberFormat="1" applyFont="1" applyBorder="1" applyAlignment="1">
      <alignment horizontal="center" vertical="center"/>
    </xf>
    <xf numFmtId="20" fontId="8" fillId="0" borderId="14" xfId="0" applyNumberFormat="1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/>
    </xf>
    <xf numFmtId="0" fontId="8" fillId="2" borderId="14" xfId="0" applyFont="1" applyFill="1" applyBorder="1" applyAlignment="1">
      <alignment horizontal="center" vertical="center"/>
    </xf>
    <xf numFmtId="2" fontId="8" fillId="0" borderId="14" xfId="0" applyNumberFormat="1" applyFont="1" applyBorder="1" applyAlignment="1">
      <alignment horizontal="center" vertical="center"/>
    </xf>
    <xf numFmtId="1" fontId="8" fillId="0" borderId="14" xfId="0" applyNumberFormat="1" applyFont="1" applyBorder="1" applyAlignment="1">
      <alignment horizontal="center" vertical="center"/>
    </xf>
    <xf numFmtId="2" fontId="8" fillId="0" borderId="16" xfId="0" applyNumberFormat="1" applyFont="1" applyBorder="1" applyAlignment="1">
      <alignment horizontal="center" vertical="center"/>
    </xf>
    <xf numFmtId="14" fontId="8" fillId="0" borderId="17" xfId="0" applyNumberFormat="1" applyFont="1" applyBorder="1" applyAlignment="1">
      <alignment horizontal="center" vertical="center" wrapText="1"/>
    </xf>
    <xf numFmtId="2" fontId="8" fillId="0" borderId="18" xfId="0" applyNumberFormat="1" applyFont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2" fontId="8" fillId="0" borderId="20" xfId="0" applyNumberFormat="1" applyFont="1" applyBorder="1" applyAlignment="1">
      <alignment horizontal="center" vertical="center"/>
    </xf>
    <xf numFmtId="0" fontId="0" fillId="0" borderId="15" xfId="0" applyBorder="1"/>
    <xf numFmtId="0" fontId="0" fillId="0" borderId="6" xfId="0" applyBorder="1" applyAlignment="1">
      <alignment horizontal="center" vertical="center"/>
    </xf>
    <xf numFmtId="0" fontId="2" fillId="0" borderId="19" xfId="0" applyFont="1" applyBorder="1" applyAlignment="1">
      <alignment horizontal="center"/>
    </xf>
    <xf numFmtId="0" fontId="2" fillId="0" borderId="6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2" fontId="2" fillId="0" borderId="6" xfId="0" applyNumberFormat="1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2" fontId="2" fillId="0" borderId="36" xfId="0" applyNumberFormat="1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0" fillId="0" borderId="20" xfId="0" applyBorder="1"/>
    <xf numFmtId="2" fontId="2" fillId="0" borderId="36" xfId="0" applyNumberFormat="1" applyFont="1" applyBorder="1"/>
    <xf numFmtId="0" fontId="2" fillId="0" borderId="36" xfId="0" applyFont="1" applyBorder="1"/>
    <xf numFmtId="0" fontId="2" fillId="0" borderId="33" xfId="0" applyFont="1" applyBorder="1"/>
    <xf numFmtId="2" fontId="2" fillId="0" borderId="6" xfId="0" applyNumberFormat="1" applyFont="1" applyBorder="1"/>
    <xf numFmtId="0" fontId="2" fillId="0" borderId="6" xfId="0" applyFont="1" applyBorder="1"/>
    <xf numFmtId="0" fontId="2" fillId="0" borderId="20" xfId="0" applyFont="1" applyBorder="1"/>
    <xf numFmtId="0" fontId="0" fillId="0" borderId="31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2" fontId="2" fillId="0" borderId="14" xfId="0" applyNumberFormat="1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21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0" fillId="0" borderId="22" xfId="0" applyFont="1" applyBorder="1" applyAlignment="1">
      <alignment horizontal="center" vertical="center" wrapText="1"/>
    </xf>
    <xf numFmtId="0" fontId="0" fillId="0" borderId="23" xfId="0" applyFont="1" applyBorder="1" applyAlignment="1">
      <alignment horizontal="center" vertical="center" wrapText="1"/>
    </xf>
    <xf numFmtId="0" fontId="0" fillId="0" borderId="24" xfId="0" applyFont="1" applyBorder="1" applyAlignment="1">
      <alignment horizontal="center" vertical="center" wrapText="1"/>
    </xf>
    <xf numFmtId="0" fontId="0" fillId="0" borderId="25" xfId="0" applyFont="1" applyBorder="1" applyAlignment="1">
      <alignment horizontal="center" vertical="center" wrapText="1"/>
    </xf>
    <xf numFmtId="0" fontId="0" fillId="0" borderId="26" xfId="0" applyFont="1" applyBorder="1" applyAlignment="1">
      <alignment horizontal="center" vertical="center" wrapText="1"/>
    </xf>
    <xf numFmtId="0" fontId="0" fillId="0" borderId="27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/>
    </xf>
    <xf numFmtId="0" fontId="1" fillId="0" borderId="2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30" xfId="0" applyFont="1" applyBorder="1" applyAlignment="1">
      <alignment horizontal="center"/>
    </xf>
    <xf numFmtId="0" fontId="1" fillId="0" borderId="15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14" fontId="2" fillId="0" borderId="14" xfId="0" applyNumberFormat="1" applyFont="1" applyBorder="1" applyAlignment="1">
      <alignment horizontal="center" vertical="center"/>
    </xf>
    <xf numFmtId="14" fontId="0" fillId="0" borderId="28" xfId="0" applyNumberFormat="1" applyBorder="1" applyAlignment="1">
      <alignment horizontal="center"/>
    </xf>
    <xf numFmtId="0" fontId="0" fillId="0" borderId="34" xfId="0" applyBorder="1" applyAlignment="1">
      <alignment horizontal="center"/>
    </xf>
    <xf numFmtId="0" fontId="0" fillId="0" borderId="35" xfId="0" applyBorder="1" applyAlignment="1">
      <alignment horizontal="center"/>
    </xf>
    <xf numFmtId="14" fontId="2" fillId="0" borderId="28" xfId="0" applyNumberFormat="1" applyFont="1" applyBorder="1" applyAlignment="1">
      <alignment horizontal="center" vertical="center"/>
    </xf>
    <xf numFmtId="0" fontId="7" fillId="0" borderId="37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7" fillId="0" borderId="35" xfId="0" applyFont="1" applyBorder="1" applyAlignment="1">
      <alignment horizontal="center" vertical="center"/>
    </xf>
    <xf numFmtId="14" fontId="2" fillId="0" borderId="28" xfId="0" applyNumberFormat="1" applyFont="1" applyBorder="1" applyAlignment="1">
      <alignment horizontal="center"/>
    </xf>
    <xf numFmtId="0" fontId="2" fillId="0" borderId="34" xfId="0" applyFont="1" applyBorder="1" applyAlignment="1">
      <alignment horizontal="center"/>
    </xf>
    <xf numFmtId="0" fontId="2" fillId="0" borderId="35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10" fillId="0" borderId="14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8" fillId="0" borderId="15" xfId="0" applyFont="1" applyBorder="1"/>
    <xf numFmtId="14" fontId="7" fillId="0" borderId="14" xfId="0" applyNumberFormat="1" applyFont="1" applyBorder="1" applyAlignment="1">
      <alignment horizontal="center" vertical="center"/>
    </xf>
    <xf numFmtId="14" fontId="7" fillId="0" borderId="16" xfId="0" applyNumberFormat="1" applyFont="1" applyBorder="1" applyAlignment="1">
      <alignment horizontal="center" vertical="center"/>
    </xf>
    <xf numFmtId="0" fontId="7" fillId="0" borderId="19" xfId="0" applyFont="1" applyBorder="1" applyAlignment="1">
      <alignment horizontal="center"/>
    </xf>
    <xf numFmtId="0" fontId="8" fillId="0" borderId="15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2" fontId="7" fillId="0" borderId="36" xfId="0" applyNumberFormat="1" applyFont="1" applyBorder="1" applyAlignment="1">
      <alignment horizontal="center" vertical="center"/>
    </xf>
    <xf numFmtId="0" fontId="7" fillId="0" borderId="36" xfId="0" applyFont="1" applyBorder="1" applyAlignment="1">
      <alignment horizontal="center" vertical="center"/>
    </xf>
    <xf numFmtId="0" fontId="7" fillId="0" borderId="33" xfId="0" applyFont="1" applyBorder="1" applyAlignment="1">
      <alignment horizontal="center" vertical="center"/>
    </xf>
    <xf numFmtId="2" fontId="7" fillId="0" borderId="6" xfId="0" applyNumberFormat="1" applyFont="1" applyBorder="1" applyAlignment="1">
      <alignment horizontal="center" vertical="center"/>
    </xf>
    <xf numFmtId="0" fontId="11" fillId="0" borderId="0" xfId="0" applyFont="1" applyBorder="1" applyAlignment="1">
      <alignment horizontal="center"/>
    </xf>
    <xf numFmtId="0" fontId="12" fillId="0" borderId="0" xfId="0" applyFont="1" applyBorder="1" applyAlignment="1">
      <alignment horizontal="center"/>
    </xf>
    <xf numFmtId="14" fontId="10" fillId="0" borderId="15" xfId="0" applyNumberFormat="1" applyFont="1" applyBorder="1" applyAlignment="1">
      <alignment horizontal="center" vertical="center"/>
    </xf>
    <xf numFmtId="2" fontId="10" fillId="0" borderId="14" xfId="0" applyNumberFormat="1" applyFont="1" applyBorder="1" applyAlignment="1">
      <alignment horizontal="center" vertical="center"/>
    </xf>
    <xf numFmtId="164" fontId="8" fillId="0" borderId="14" xfId="1" applyNumberFormat="1" applyFont="1" applyBorder="1" applyAlignment="1">
      <alignment horizontal="center" vertical="center"/>
    </xf>
    <xf numFmtId="43" fontId="8" fillId="0" borderId="16" xfId="1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14" fontId="10" fillId="0" borderId="17" xfId="0" applyNumberFormat="1" applyFont="1" applyBorder="1" applyAlignment="1">
      <alignment horizontal="center" vertical="center"/>
    </xf>
    <xf numFmtId="2" fontId="10" fillId="0" borderId="1" xfId="0" applyNumberFormat="1" applyFont="1" applyBorder="1" applyAlignment="1">
      <alignment horizontal="center" vertical="center"/>
    </xf>
    <xf numFmtId="164" fontId="8" fillId="0" borderId="1" xfId="1" applyNumberFormat="1" applyFont="1" applyBorder="1" applyAlignment="1">
      <alignment horizontal="center" vertical="center"/>
    </xf>
    <xf numFmtId="43" fontId="8" fillId="0" borderId="18" xfId="1" applyFont="1" applyBorder="1" applyAlignment="1">
      <alignment horizontal="center" vertical="center"/>
    </xf>
    <xf numFmtId="164" fontId="10" fillId="0" borderId="0" xfId="1" applyNumberFormat="1" applyFont="1" applyBorder="1" applyAlignment="1">
      <alignment horizontal="center" vertical="center"/>
    </xf>
    <xf numFmtId="164" fontId="10" fillId="0" borderId="1" xfId="1" applyNumberFormat="1" applyFont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164" fontId="10" fillId="2" borderId="1" xfId="1" applyNumberFormat="1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43" fontId="10" fillId="0" borderId="18" xfId="1" applyFont="1" applyBorder="1" applyAlignment="1">
      <alignment horizontal="center" vertical="center"/>
    </xf>
    <xf numFmtId="14" fontId="10" fillId="0" borderId="19" xfId="0" applyNumberFormat="1" applyFont="1" applyBorder="1" applyAlignment="1">
      <alignment horizontal="center" vertical="center"/>
    </xf>
    <xf numFmtId="2" fontId="10" fillId="0" borderId="6" xfId="0" applyNumberFormat="1" applyFont="1" applyBorder="1" applyAlignment="1">
      <alignment horizontal="center" vertical="center"/>
    </xf>
    <xf numFmtId="164" fontId="8" fillId="0" borderId="6" xfId="1" applyNumberFormat="1" applyFont="1" applyBorder="1" applyAlignment="1">
      <alignment horizontal="center" vertical="center"/>
    </xf>
    <xf numFmtId="43" fontId="8" fillId="0" borderId="20" xfId="1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2" xfId="0" applyFont="1" applyBorder="1" applyAlignment="1">
      <alignment horizontal="center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2"/>
  <sheetViews>
    <sheetView workbookViewId="0">
      <selection activeCell="A2" sqref="A2:G32"/>
    </sheetView>
  </sheetViews>
  <sheetFormatPr defaultRowHeight="15" x14ac:dyDescent="0.25"/>
  <cols>
    <col min="1" max="7" width="12.7109375" style="1" customWidth="1"/>
    <col min="8" max="8" width="9.140625" style="1"/>
    <col min="9" max="9" width="9.85546875" style="1" customWidth="1"/>
    <col min="10" max="255" width="9.140625" style="1"/>
    <col min="256" max="256" width="13.28515625" style="1" customWidth="1"/>
    <col min="257" max="257" width="19.7109375" style="1" customWidth="1"/>
    <col min="258" max="258" width="16.85546875" style="1" customWidth="1"/>
    <col min="259" max="260" width="9.140625" style="1"/>
    <col min="261" max="261" width="15.42578125" style="1" customWidth="1"/>
    <col min="262" max="262" width="11.42578125" style="1" customWidth="1"/>
    <col min="263" max="264" width="9.140625" style="1"/>
    <col min="265" max="265" width="9.85546875" style="1" customWidth="1"/>
    <col min="266" max="511" width="9.140625" style="1"/>
    <col min="512" max="512" width="13.28515625" style="1" customWidth="1"/>
    <col min="513" max="513" width="19.7109375" style="1" customWidth="1"/>
    <col min="514" max="514" width="16.85546875" style="1" customWidth="1"/>
    <col min="515" max="516" width="9.140625" style="1"/>
    <col min="517" max="517" width="15.42578125" style="1" customWidth="1"/>
    <col min="518" max="518" width="11.42578125" style="1" customWidth="1"/>
    <col min="519" max="520" width="9.140625" style="1"/>
    <col min="521" max="521" width="9.85546875" style="1" customWidth="1"/>
    <col min="522" max="767" width="9.140625" style="1"/>
    <col min="768" max="768" width="13.28515625" style="1" customWidth="1"/>
    <col min="769" max="769" width="19.7109375" style="1" customWidth="1"/>
    <col min="770" max="770" width="16.85546875" style="1" customWidth="1"/>
    <col min="771" max="772" width="9.140625" style="1"/>
    <col min="773" max="773" width="15.42578125" style="1" customWidth="1"/>
    <col min="774" max="774" width="11.42578125" style="1" customWidth="1"/>
    <col min="775" max="776" width="9.140625" style="1"/>
    <col min="777" max="777" width="9.85546875" style="1" customWidth="1"/>
    <col min="778" max="1023" width="9.140625" style="1"/>
    <col min="1024" max="1024" width="13.28515625" style="1" customWidth="1"/>
    <col min="1025" max="1025" width="19.7109375" style="1" customWidth="1"/>
    <col min="1026" max="1026" width="16.85546875" style="1" customWidth="1"/>
    <col min="1027" max="1028" width="9.140625" style="1"/>
    <col min="1029" max="1029" width="15.42578125" style="1" customWidth="1"/>
    <col min="1030" max="1030" width="11.42578125" style="1" customWidth="1"/>
    <col min="1031" max="1032" width="9.140625" style="1"/>
    <col min="1033" max="1033" width="9.85546875" style="1" customWidth="1"/>
    <col min="1034" max="1279" width="9.140625" style="1"/>
    <col min="1280" max="1280" width="13.28515625" style="1" customWidth="1"/>
    <col min="1281" max="1281" width="19.7109375" style="1" customWidth="1"/>
    <col min="1282" max="1282" width="16.85546875" style="1" customWidth="1"/>
    <col min="1283" max="1284" width="9.140625" style="1"/>
    <col min="1285" max="1285" width="15.42578125" style="1" customWidth="1"/>
    <col min="1286" max="1286" width="11.42578125" style="1" customWidth="1"/>
    <col min="1287" max="1288" width="9.140625" style="1"/>
    <col min="1289" max="1289" width="9.85546875" style="1" customWidth="1"/>
    <col min="1290" max="1535" width="9.140625" style="1"/>
    <col min="1536" max="1536" width="13.28515625" style="1" customWidth="1"/>
    <col min="1537" max="1537" width="19.7109375" style="1" customWidth="1"/>
    <col min="1538" max="1538" width="16.85546875" style="1" customWidth="1"/>
    <col min="1539" max="1540" width="9.140625" style="1"/>
    <col min="1541" max="1541" width="15.42578125" style="1" customWidth="1"/>
    <col min="1542" max="1542" width="11.42578125" style="1" customWidth="1"/>
    <col min="1543" max="1544" width="9.140625" style="1"/>
    <col min="1545" max="1545" width="9.85546875" style="1" customWidth="1"/>
    <col min="1546" max="1791" width="9.140625" style="1"/>
    <col min="1792" max="1792" width="13.28515625" style="1" customWidth="1"/>
    <col min="1793" max="1793" width="19.7109375" style="1" customWidth="1"/>
    <col min="1794" max="1794" width="16.85546875" style="1" customWidth="1"/>
    <col min="1795" max="1796" width="9.140625" style="1"/>
    <col min="1797" max="1797" width="15.42578125" style="1" customWidth="1"/>
    <col min="1798" max="1798" width="11.42578125" style="1" customWidth="1"/>
    <col min="1799" max="1800" width="9.140625" style="1"/>
    <col min="1801" max="1801" width="9.85546875" style="1" customWidth="1"/>
    <col min="1802" max="2047" width="9.140625" style="1"/>
    <col min="2048" max="2048" width="13.28515625" style="1" customWidth="1"/>
    <col min="2049" max="2049" width="19.7109375" style="1" customWidth="1"/>
    <col min="2050" max="2050" width="16.85546875" style="1" customWidth="1"/>
    <col min="2051" max="2052" width="9.140625" style="1"/>
    <col min="2053" max="2053" width="15.42578125" style="1" customWidth="1"/>
    <col min="2054" max="2054" width="11.42578125" style="1" customWidth="1"/>
    <col min="2055" max="2056" width="9.140625" style="1"/>
    <col min="2057" max="2057" width="9.85546875" style="1" customWidth="1"/>
    <col min="2058" max="2303" width="9.140625" style="1"/>
    <col min="2304" max="2304" width="13.28515625" style="1" customWidth="1"/>
    <col min="2305" max="2305" width="19.7109375" style="1" customWidth="1"/>
    <col min="2306" max="2306" width="16.85546875" style="1" customWidth="1"/>
    <col min="2307" max="2308" width="9.140625" style="1"/>
    <col min="2309" max="2309" width="15.42578125" style="1" customWidth="1"/>
    <col min="2310" max="2310" width="11.42578125" style="1" customWidth="1"/>
    <col min="2311" max="2312" width="9.140625" style="1"/>
    <col min="2313" max="2313" width="9.85546875" style="1" customWidth="1"/>
    <col min="2314" max="2559" width="9.140625" style="1"/>
    <col min="2560" max="2560" width="13.28515625" style="1" customWidth="1"/>
    <col min="2561" max="2561" width="19.7109375" style="1" customWidth="1"/>
    <col min="2562" max="2562" width="16.85546875" style="1" customWidth="1"/>
    <col min="2563" max="2564" width="9.140625" style="1"/>
    <col min="2565" max="2565" width="15.42578125" style="1" customWidth="1"/>
    <col min="2566" max="2566" width="11.42578125" style="1" customWidth="1"/>
    <col min="2567" max="2568" width="9.140625" style="1"/>
    <col min="2569" max="2569" width="9.85546875" style="1" customWidth="1"/>
    <col min="2570" max="2815" width="9.140625" style="1"/>
    <col min="2816" max="2816" width="13.28515625" style="1" customWidth="1"/>
    <col min="2817" max="2817" width="19.7109375" style="1" customWidth="1"/>
    <col min="2818" max="2818" width="16.85546875" style="1" customWidth="1"/>
    <col min="2819" max="2820" width="9.140625" style="1"/>
    <col min="2821" max="2821" width="15.42578125" style="1" customWidth="1"/>
    <col min="2822" max="2822" width="11.42578125" style="1" customWidth="1"/>
    <col min="2823" max="2824" width="9.140625" style="1"/>
    <col min="2825" max="2825" width="9.85546875" style="1" customWidth="1"/>
    <col min="2826" max="3071" width="9.140625" style="1"/>
    <col min="3072" max="3072" width="13.28515625" style="1" customWidth="1"/>
    <col min="3073" max="3073" width="19.7109375" style="1" customWidth="1"/>
    <col min="3074" max="3074" width="16.85546875" style="1" customWidth="1"/>
    <col min="3075" max="3076" width="9.140625" style="1"/>
    <col min="3077" max="3077" width="15.42578125" style="1" customWidth="1"/>
    <col min="3078" max="3078" width="11.42578125" style="1" customWidth="1"/>
    <col min="3079" max="3080" width="9.140625" style="1"/>
    <col min="3081" max="3081" width="9.85546875" style="1" customWidth="1"/>
    <col min="3082" max="3327" width="9.140625" style="1"/>
    <col min="3328" max="3328" width="13.28515625" style="1" customWidth="1"/>
    <col min="3329" max="3329" width="19.7109375" style="1" customWidth="1"/>
    <col min="3330" max="3330" width="16.85546875" style="1" customWidth="1"/>
    <col min="3331" max="3332" width="9.140625" style="1"/>
    <col min="3333" max="3333" width="15.42578125" style="1" customWidth="1"/>
    <col min="3334" max="3334" width="11.42578125" style="1" customWidth="1"/>
    <col min="3335" max="3336" width="9.140625" style="1"/>
    <col min="3337" max="3337" width="9.85546875" style="1" customWidth="1"/>
    <col min="3338" max="3583" width="9.140625" style="1"/>
    <col min="3584" max="3584" width="13.28515625" style="1" customWidth="1"/>
    <col min="3585" max="3585" width="19.7109375" style="1" customWidth="1"/>
    <col min="3586" max="3586" width="16.85546875" style="1" customWidth="1"/>
    <col min="3587" max="3588" width="9.140625" style="1"/>
    <col min="3589" max="3589" width="15.42578125" style="1" customWidth="1"/>
    <col min="3590" max="3590" width="11.42578125" style="1" customWidth="1"/>
    <col min="3591" max="3592" width="9.140625" style="1"/>
    <col min="3593" max="3593" width="9.85546875" style="1" customWidth="1"/>
    <col min="3594" max="3839" width="9.140625" style="1"/>
    <col min="3840" max="3840" width="13.28515625" style="1" customWidth="1"/>
    <col min="3841" max="3841" width="19.7109375" style="1" customWidth="1"/>
    <col min="3842" max="3842" width="16.85546875" style="1" customWidth="1"/>
    <col min="3843" max="3844" width="9.140625" style="1"/>
    <col min="3845" max="3845" width="15.42578125" style="1" customWidth="1"/>
    <col min="3846" max="3846" width="11.42578125" style="1" customWidth="1"/>
    <col min="3847" max="3848" width="9.140625" style="1"/>
    <col min="3849" max="3849" width="9.85546875" style="1" customWidth="1"/>
    <col min="3850" max="4095" width="9.140625" style="1"/>
    <col min="4096" max="4096" width="13.28515625" style="1" customWidth="1"/>
    <col min="4097" max="4097" width="19.7109375" style="1" customWidth="1"/>
    <col min="4098" max="4098" width="16.85546875" style="1" customWidth="1"/>
    <col min="4099" max="4100" width="9.140625" style="1"/>
    <col min="4101" max="4101" width="15.42578125" style="1" customWidth="1"/>
    <col min="4102" max="4102" width="11.42578125" style="1" customWidth="1"/>
    <col min="4103" max="4104" width="9.140625" style="1"/>
    <col min="4105" max="4105" width="9.85546875" style="1" customWidth="1"/>
    <col min="4106" max="4351" width="9.140625" style="1"/>
    <col min="4352" max="4352" width="13.28515625" style="1" customWidth="1"/>
    <col min="4353" max="4353" width="19.7109375" style="1" customWidth="1"/>
    <col min="4354" max="4354" width="16.85546875" style="1" customWidth="1"/>
    <col min="4355" max="4356" width="9.140625" style="1"/>
    <col min="4357" max="4357" width="15.42578125" style="1" customWidth="1"/>
    <col min="4358" max="4358" width="11.42578125" style="1" customWidth="1"/>
    <col min="4359" max="4360" width="9.140625" style="1"/>
    <col min="4361" max="4361" width="9.85546875" style="1" customWidth="1"/>
    <col min="4362" max="4607" width="9.140625" style="1"/>
    <col min="4608" max="4608" width="13.28515625" style="1" customWidth="1"/>
    <col min="4609" max="4609" width="19.7109375" style="1" customWidth="1"/>
    <col min="4610" max="4610" width="16.85546875" style="1" customWidth="1"/>
    <col min="4611" max="4612" width="9.140625" style="1"/>
    <col min="4613" max="4613" width="15.42578125" style="1" customWidth="1"/>
    <col min="4614" max="4614" width="11.42578125" style="1" customWidth="1"/>
    <col min="4615" max="4616" width="9.140625" style="1"/>
    <col min="4617" max="4617" width="9.85546875" style="1" customWidth="1"/>
    <col min="4618" max="4863" width="9.140625" style="1"/>
    <col min="4864" max="4864" width="13.28515625" style="1" customWidth="1"/>
    <col min="4865" max="4865" width="19.7109375" style="1" customWidth="1"/>
    <col min="4866" max="4866" width="16.85546875" style="1" customWidth="1"/>
    <col min="4867" max="4868" width="9.140625" style="1"/>
    <col min="4869" max="4869" width="15.42578125" style="1" customWidth="1"/>
    <col min="4870" max="4870" width="11.42578125" style="1" customWidth="1"/>
    <col min="4871" max="4872" width="9.140625" style="1"/>
    <col min="4873" max="4873" width="9.85546875" style="1" customWidth="1"/>
    <col min="4874" max="5119" width="9.140625" style="1"/>
    <col min="5120" max="5120" width="13.28515625" style="1" customWidth="1"/>
    <col min="5121" max="5121" width="19.7109375" style="1" customWidth="1"/>
    <col min="5122" max="5122" width="16.85546875" style="1" customWidth="1"/>
    <col min="5123" max="5124" width="9.140625" style="1"/>
    <col min="5125" max="5125" width="15.42578125" style="1" customWidth="1"/>
    <col min="5126" max="5126" width="11.42578125" style="1" customWidth="1"/>
    <col min="5127" max="5128" width="9.140625" style="1"/>
    <col min="5129" max="5129" width="9.85546875" style="1" customWidth="1"/>
    <col min="5130" max="5375" width="9.140625" style="1"/>
    <col min="5376" max="5376" width="13.28515625" style="1" customWidth="1"/>
    <col min="5377" max="5377" width="19.7109375" style="1" customWidth="1"/>
    <col min="5378" max="5378" width="16.85546875" style="1" customWidth="1"/>
    <col min="5379" max="5380" width="9.140625" style="1"/>
    <col min="5381" max="5381" width="15.42578125" style="1" customWidth="1"/>
    <col min="5382" max="5382" width="11.42578125" style="1" customWidth="1"/>
    <col min="5383" max="5384" width="9.140625" style="1"/>
    <col min="5385" max="5385" width="9.85546875" style="1" customWidth="1"/>
    <col min="5386" max="5631" width="9.140625" style="1"/>
    <col min="5632" max="5632" width="13.28515625" style="1" customWidth="1"/>
    <col min="5633" max="5633" width="19.7109375" style="1" customWidth="1"/>
    <col min="5634" max="5634" width="16.85546875" style="1" customWidth="1"/>
    <col min="5635" max="5636" width="9.140625" style="1"/>
    <col min="5637" max="5637" width="15.42578125" style="1" customWidth="1"/>
    <col min="5638" max="5638" width="11.42578125" style="1" customWidth="1"/>
    <col min="5639" max="5640" width="9.140625" style="1"/>
    <col min="5641" max="5641" width="9.85546875" style="1" customWidth="1"/>
    <col min="5642" max="5887" width="9.140625" style="1"/>
    <col min="5888" max="5888" width="13.28515625" style="1" customWidth="1"/>
    <col min="5889" max="5889" width="19.7109375" style="1" customWidth="1"/>
    <col min="5890" max="5890" width="16.85546875" style="1" customWidth="1"/>
    <col min="5891" max="5892" width="9.140625" style="1"/>
    <col min="5893" max="5893" width="15.42578125" style="1" customWidth="1"/>
    <col min="5894" max="5894" width="11.42578125" style="1" customWidth="1"/>
    <col min="5895" max="5896" width="9.140625" style="1"/>
    <col min="5897" max="5897" width="9.85546875" style="1" customWidth="1"/>
    <col min="5898" max="6143" width="9.140625" style="1"/>
    <col min="6144" max="6144" width="13.28515625" style="1" customWidth="1"/>
    <col min="6145" max="6145" width="19.7109375" style="1" customWidth="1"/>
    <col min="6146" max="6146" width="16.85546875" style="1" customWidth="1"/>
    <col min="6147" max="6148" width="9.140625" style="1"/>
    <col min="6149" max="6149" width="15.42578125" style="1" customWidth="1"/>
    <col min="6150" max="6150" width="11.42578125" style="1" customWidth="1"/>
    <col min="6151" max="6152" width="9.140625" style="1"/>
    <col min="6153" max="6153" width="9.85546875" style="1" customWidth="1"/>
    <col min="6154" max="6399" width="9.140625" style="1"/>
    <col min="6400" max="6400" width="13.28515625" style="1" customWidth="1"/>
    <col min="6401" max="6401" width="19.7109375" style="1" customWidth="1"/>
    <col min="6402" max="6402" width="16.85546875" style="1" customWidth="1"/>
    <col min="6403" max="6404" width="9.140625" style="1"/>
    <col min="6405" max="6405" width="15.42578125" style="1" customWidth="1"/>
    <col min="6406" max="6406" width="11.42578125" style="1" customWidth="1"/>
    <col min="6407" max="6408" width="9.140625" style="1"/>
    <col min="6409" max="6409" width="9.85546875" style="1" customWidth="1"/>
    <col min="6410" max="6655" width="9.140625" style="1"/>
    <col min="6656" max="6656" width="13.28515625" style="1" customWidth="1"/>
    <col min="6657" max="6657" width="19.7109375" style="1" customWidth="1"/>
    <col min="6658" max="6658" width="16.85546875" style="1" customWidth="1"/>
    <col min="6659" max="6660" width="9.140625" style="1"/>
    <col min="6661" max="6661" width="15.42578125" style="1" customWidth="1"/>
    <col min="6662" max="6662" width="11.42578125" style="1" customWidth="1"/>
    <col min="6663" max="6664" width="9.140625" style="1"/>
    <col min="6665" max="6665" width="9.85546875" style="1" customWidth="1"/>
    <col min="6666" max="6911" width="9.140625" style="1"/>
    <col min="6912" max="6912" width="13.28515625" style="1" customWidth="1"/>
    <col min="6913" max="6913" width="19.7109375" style="1" customWidth="1"/>
    <col min="6914" max="6914" width="16.85546875" style="1" customWidth="1"/>
    <col min="6915" max="6916" width="9.140625" style="1"/>
    <col min="6917" max="6917" width="15.42578125" style="1" customWidth="1"/>
    <col min="6918" max="6918" width="11.42578125" style="1" customWidth="1"/>
    <col min="6919" max="6920" width="9.140625" style="1"/>
    <col min="6921" max="6921" width="9.85546875" style="1" customWidth="1"/>
    <col min="6922" max="7167" width="9.140625" style="1"/>
    <col min="7168" max="7168" width="13.28515625" style="1" customWidth="1"/>
    <col min="7169" max="7169" width="19.7109375" style="1" customWidth="1"/>
    <col min="7170" max="7170" width="16.85546875" style="1" customWidth="1"/>
    <col min="7171" max="7172" width="9.140625" style="1"/>
    <col min="7173" max="7173" width="15.42578125" style="1" customWidth="1"/>
    <col min="7174" max="7174" width="11.42578125" style="1" customWidth="1"/>
    <col min="7175" max="7176" width="9.140625" style="1"/>
    <col min="7177" max="7177" width="9.85546875" style="1" customWidth="1"/>
    <col min="7178" max="7423" width="9.140625" style="1"/>
    <col min="7424" max="7424" width="13.28515625" style="1" customWidth="1"/>
    <col min="7425" max="7425" width="19.7109375" style="1" customWidth="1"/>
    <col min="7426" max="7426" width="16.85546875" style="1" customWidth="1"/>
    <col min="7427" max="7428" width="9.140625" style="1"/>
    <col min="7429" max="7429" width="15.42578125" style="1" customWidth="1"/>
    <col min="7430" max="7430" width="11.42578125" style="1" customWidth="1"/>
    <col min="7431" max="7432" width="9.140625" style="1"/>
    <col min="7433" max="7433" width="9.85546875" style="1" customWidth="1"/>
    <col min="7434" max="7679" width="9.140625" style="1"/>
    <col min="7680" max="7680" width="13.28515625" style="1" customWidth="1"/>
    <col min="7681" max="7681" width="19.7109375" style="1" customWidth="1"/>
    <col min="7682" max="7682" width="16.85546875" style="1" customWidth="1"/>
    <col min="7683" max="7684" width="9.140625" style="1"/>
    <col min="7685" max="7685" width="15.42578125" style="1" customWidth="1"/>
    <col min="7686" max="7686" width="11.42578125" style="1" customWidth="1"/>
    <col min="7687" max="7688" width="9.140625" style="1"/>
    <col min="7689" max="7689" width="9.85546875" style="1" customWidth="1"/>
    <col min="7690" max="7935" width="9.140625" style="1"/>
    <col min="7936" max="7936" width="13.28515625" style="1" customWidth="1"/>
    <col min="7937" max="7937" width="19.7109375" style="1" customWidth="1"/>
    <col min="7938" max="7938" width="16.85546875" style="1" customWidth="1"/>
    <col min="7939" max="7940" width="9.140625" style="1"/>
    <col min="7941" max="7941" width="15.42578125" style="1" customWidth="1"/>
    <col min="7942" max="7942" width="11.42578125" style="1" customWidth="1"/>
    <col min="7943" max="7944" width="9.140625" style="1"/>
    <col min="7945" max="7945" width="9.85546875" style="1" customWidth="1"/>
    <col min="7946" max="8191" width="9.140625" style="1"/>
    <col min="8192" max="8192" width="13.28515625" style="1" customWidth="1"/>
    <col min="8193" max="8193" width="19.7109375" style="1" customWidth="1"/>
    <col min="8194" max="8194" width="16.85546875" style="1" customWidth="1"/>
    <col min="8195" max="8196" width="9.140625" style="1"/>
    <col min="8197" max="8197" width="15.42578125" style="1" customWidth="1"/>
    <col min="8198" max="8198" width="11.42578125" style="1" customWidth="1"/>
    <col min="8199" max="8200" width="9.140625" style="1"/>
    <col min="8201" max="8201" width="9.85546875" style="1" customWidth="1"/>
    <col min="8202" max="8447" width="9.140625" style="1"/>
    <col min="8448" max="8448" width="13.28515625" style="1" customWidth="1"/>
    <col min="8449" max="8449" width="19.7109375" style="1" customWidth="1"/>
    <col min="8450" max="8450" width="16.85546875" style="1" customWidth="1"/>
    <col min="8451" max="8452" width="9.140625" style="1"/>
    <col min="8453" max="8453" width="15.42578125" style="1" customWidth="1"/>
    <col min="8454" max="8454" width="11.42578125" style="1" customWidth="1"/>
    <col min="8455" max="8456" width="9.140625" style="1"/>
    <col min="8457" max="8457" width="9.85546875" style="1" customWidth="1"/>
    <col min="8458" max="8703" width="9.140625" style="1"/>
    <col min="8704" max="8704" width="13.28515625" style="1" customWidth="1"/>
    <col min="8705" max="8705" width="19.7109375" style="1" customWidth="1"/>
    <col min="8706" max="8706" width="16.85546875" style="1" customWidth="1"/>
    <col min="8707" max="8708" width="9.140625" style="1"/>
    <col min="8709" max="8709" width="15.42578125" style="1" customWidth="1"/>
    <col min="8710" max="8710" width="11.42578125" style="1" customWidth="1"/>
    <col min="8711" max="8712" width="9.140625" style="1"/>
    <col min="8713" max="8713" width="9.85546875" style="1" customWidth="1"/>
    <col min="8714" max="8959" width="9.140625" style="1"/>
    <col min="8960" max="8960" width="13.28515625" style="1" customWidth="1"/>
    <col min="8961" max="8961" width="19.7109375" style="1" customWidth="1"/>
    <col min="8962" max="8962" width="16.85546875" style="1" customWidth="1"/>
    <col min="8963" max="8964" width="9.140625" style="1"/>
    <col min="8965" max="8965" width="15.42578125" style="1" customWidth="1"/>
    <col min="8966" max="8966" width="11.42578125" style="1" customWidth="1"/>
    <col min="8967" max="8968" width="9.140625" style="1"/>
    <col min="8969" max="8969" width="9.85546875" style="1" customWidth="1"/>
    <col min="8970" max="9215" width="9.140625" style="1"/>
    <col min="9216" max="9216" width="13.28515625" style="1" customWidth="1"/>
    <col min="9217" max="9217" width="19.7109375" style="1" customWidth="1"/>
    <col min="9218" max="9218" width="16.85546875" style="1" customWidth="1"/>
    <col min="9219" max="9220" width="9.140625" style="1"/>
    <col min="9221" max="9221" width="15.42578125" style="1" customWidth="1"/>
    <col min="9222" max="9222" width="11.42578125" style="1" customWidth="1"/>
    <col min="9223" max="9224" width="9.140625" style="1"/>
    <col min="9225" max="9225" width="9.85546875" style="1" customWidth="1"/>
    <col min="9226" max="9471" width="9.140625" style="1"/>
    <col min="9472" max="9472" width="13.28515625" style="1" customWidth="1"/>
    <col min="9473" max="9473" width="19.7109375" style="1" customWidth="1"/>
    <col min="9474" max="9474" width="16.85546875" style="1" customWidth="1"/>
    <col min="9475" max="9476" width="9.140625" style="1"/>
    <col min="9477" max="9477" width="15.42578125" style="1" customWidth="1"/>
    <col min="9478" max="9478" width="11.42578125" style="1" customWidth="1"/>
    <col min="9479" max="9480" width="9.140625" style="1"/>
    <col min="9481" max="9481" width="9.85546875" style="1" customWidth="1"/>
    <col min="9482" max="9727" width="9.140625" style="1"/>
    <col min="9728" max="9728" width="13.28515625" style="1" customWidth="1"/>
    <col min="9729" max="9729" width="19.7109375" style="1" customWidth="1"/>
    <col min="9730" max="9730" width="16.85546875" style="1" customWidth="1"/>
    <col min="9731" max="9732" width="9.140625" style="1"/>
    <col min="9733" max="9733" width="15.42578125" style="1" customWidth="1"/>
    <col min="9734" max="9734" width="11.42578125" style="1" customWidth="1"/>
    <col min="9735" max="9736" width="9.140625" style="1"/>
    <col min="9737" max="9737" width="9.85546875" style="1" customWidth="1"/>
    <col min="9738" max="9983" width="9.140625" style="1"/>
    <col min="9984" max="9984" width="13.28515625" style="1" customWidth="1"/>
    <col min="9985" max="9985" width="19.7109375" style="1" customWidth="1"/>
    <col min="9986" max="9986" width="16.85546875" style="1" customWidth="1"/>
    <col min="9987" max="9988" width="9.140625" style="1"/>
    <col min="9989" max="9989" width="15.42578125" style="1" customWidth="1"/>
    <col min="9990" max="9990" width="11.42578125" style="1" customWidth="1"/>
    <col min="9991" max="9992" width="9.140625" style="1"/>
    <col min="9993" max="9993" width="9.85546875" style="1" customWidth="1"/>
    <col min="9994" max="10239" width="9.140625" style="1"/>
    <col min="10240" max="10240" width="13.28515625" style="1" customWidth="1"/>
    <col min="10241" max="10241" width="19.7109375" style="1" customWidth="1"/>
    <col min="10242" max="10242" width="16.85546875" style="1" customWidth="1"/>
    <col min="10243" max="10244" width="9.140625" style="1"/>
    <col min="10245" max="10245" width="15.42578125" style="1" customWidth="1"/>
    <col min="10246" max="10246" width="11.42578125" style="1" customWidth="1"/>
    <col min="10247" max="10248" width="9.140625" style="1"/>
    <col min="10249" max="10249" width="9.85546875" style="1" customWidth="1"/>
    <col min="10250" max="10495" width="9.140625" style="1"/>
    <col min="10496" max="10496" width="13.28515625" style="1" customWidth="1"/>
    <col min="10497" max="10497" width="19.7109375" style="1" customWidth="1"/>
    <col min="10498" max="10498" width="16.85546875" style="1" customWidth="1"/>
    <col min="10499" max="10500" width="9.140625" style="1"/>
    <col min="10501" max="10501" width="15.42578125" style="1" customWidth="1"/>
    <col min="10502" max="10502" width="11.42578125" style="1" customWidth="1"/>
    <col min="10503" max="10504" width="9.140625" style="1"/>
    <col min="10505" max="10505" width="9.85546875" style="1" customWidth="1"/>
    <col min="10506" max="10751" width="9.140625" style="1"/>
    <col min="10752" max="10752" width="13.28515625" style="1" customWidth="1"/>
    <col min="10753" max="10753" width="19.7109375" style="1" customWidth="1"/>
    <col min="10754" max="10754" width="16.85546875" style="1" customWidth="1"/>
    <col min="10755" max="10756" width="9.140625" style="1"/>
    <col min="10757" max="10757" width="15.42578125" style="1" customWidth="1"/>
    <col min="10758" max="10758" width="11.42578125" style="1" customWidth="1"/>
    <col min="10759" max="10760" width="9.140625" style="1"/>
    <col min="10761" max="10761" width="9.85546875" style="1" customWidth="1"/>
    <col min="10762" max="11007" width="9.140625" style="1"/>
    <col min="11008" max="11008" width="13.28515625" style="1" customWidth="1"/>
    <col min="11009" max="11009" width="19.7109375" style="1" customWidth="1"/>
    <col min="11010" max="11010" width="16.85546875" style="1" customWidth="1"/>
    <col min="11011" max="11012" width="9.140625" style="1"/>
    <col min="11013" max="11013" width="15.42578125" style="1" customWidth="1"/>
    <col min="11014" max="11014" width="11.42578125" style="1" customWidth="1"/>
    <col min="11015" max="11016" width="9.140625" style="1"/>
    <col min="11017" max="11017" width="9.85546875" style="1" customWidth="1"/>
    <col min="11018" max="11263" width="9.140625" style="1"/>
    <col min="11264" max="11264" width="13.28515625" style="1" customWidth="1"/>
    <col min="11265" max="11265" width="19.7109375" style="1" customWidth="1"/>
    <col min="11266" max="11266" width="16.85546875" style="1" customWidth="1"/>
    <col min="11267" max="11268" width="9.140625" style="1"/>
    <col min="11269" max="11269" width="15.42578125" style="1" customWidth="1"/>
    <col min="11270" max="11270" width="11.42578125" style="1" customWidth="1"/>
    <col min="11271" max="11272" width="9.140625" style="1"/>
    <col min="11273" max="11273" width="9.85546875" style="1" customWidth="1"/>
    <col min="11274" max="11519" width="9.140625" style="1"/>
    <col min="11520" max="11520" width="13.28515625" style="1" customWidth="1"/>
    <col min="11521" max="11521" width="19.7109375" style="1" customWidth="1"/>
    <col min="11522" max="11522" width="16.85546875" style="1" customWidth="1"/>
    <col min="11523" max="11524" width="9.140625" style="1"/>
    <col min="11525" max="11525" width="15.42578125" style="1" customWidth="1"/>
    <col min="11526" max="11526" width="11.42578125" style="1" customWidth="1"/>
    <col min="11527" max="11528" width="9.140625" style="1"/>
    <col min="11529" max="11529" width="9.85546875" style="1" customWidth="1"/>
    <col min="11530" max="11775" width="9.140625" style="1"/>
    <col min="11776" max="11776" width="13.28515625" style="1" customWidth="1"/>
    <col min="11777" max="11777" width="19.7109375" style="1" customWidth="1"/>
    <col min="11778" max="11778" width="16.85546875" style="1" customWidth="1"/>
    <col min="11779" max="11780" width="9.140625" style="1"/>
    <col min="11781" max="11781" width="15.42578125" style="1" customWidth="1"/>
    <col min="11782" max="11782" width="11.42578125" style="1" customWidth="1"/>
    <col min="11783" max="11784" width="9.140625" style="1"/>
    <col min="11785" max="11785" width="9.85546875" style="1" customWidth="1"/>
    <col min="11786" max="12031" width="9.140625" style="1"/>
    <col min="12032" max="12032" width="13.28515625" style="1" customWidth="1"/>
    <col min="12033" max="12033" width="19.7109375" style="1" customWidth="1"/>
    <col min="12034" max="12034" width="16.85546875" style="1" customWidth="1"/>
    <col min="12035" max="12036" width="9.140625" style="1"/>
    <col min="12037" max="12037" width="15.42578125" style="1" customWidth="1"/>
    <col min="12038" max="12038" width="11.42578125" style="1" customWidth="1"/>
    <col min="12039" max="12040" width="9.140625" style="1"/>
    <col min="12041" max="12041" width="9.85546875" style="1" customWidth="1"/>
    <col min="12042" max="12287" width="9.140625" style="1"/>
    <col min="12288" max="12288" width="13.28515625" style="1" customWidth="1"/>
    <col min="12289" max="12289" width="19.7109375" style="1" customWidth="1"/>
    <col min="12290" max="12290" width="16.85546875" style="1" customWidth="1"/>
    <col min="12291" max="12292" width="9.140625" style="1"/>
    <col min="12293" max="12293" width="15.42578125" style="1" customWidth="1"/>
    <col min="12294" max="12294" width="11.42578125" style="1" customWidth="1"/>
    <col min="12295" max="12296" width="9.140625" style="1"/>
    <col min="12297" max="12297" width="9.85546875" style="1" customWidth="1"/>
    <col min="12298" max="12543" width="9.140625" style="1"/>
    <col min="12544" max="12544" width="13.28515625" style="1" customWidth="1"/>
    <col min="12545" max="12545" width="19.7109375" style="1" customWidth="1"/>
    <col min="12546" max="12546" width="16.85546875" style="1" customWidth="1"/>
    <col min="12547" max="12548" width="9.140625" style="1"/>
    <col min="12549" max="12549" width="15.42578125" style="1" customWidth="1"/>
    <col min="12550" max="12550" width="11.42578125" style="1" customWidth="1"/>
    <col min="12551" max="12552" width="9.140625" style="1"/>
    <col min="12553" max="12553" width="9.85546875" style="1" customWidth="1"/>
    <col min="12554" max="12799" width="9.140625" style="1"/>
    <col min="12800" max="12800" width="13.28515625" style="1" customWidth="1"/>
    <col min="12801" max="12801" width="19.7109375" style="1" customWidth="1"/>
    <col min="12802" max="12802" width="16.85546875" style="1" customWidth="1"/>
    <col min="12803" max="12804" width="9.140625" style="1"/>
    <col min="12805" max="12805" width="15.42578125" style="1" customWidth="1"/>
    <col min="12806" max="12806" width="11.42578125" style="1" customWidth="1"/>
    <col min="12807" max="12808" width="9.140625" style="1"/>
    <col min="12809" max="12809" width="9.85546875" style="1" customWidth="1"/>
    <col min="12810" max="13055" width="9.140625" style="1"/>
    <col min="13056" max="13056" width="13.28515625" style="1" customWidth="1"/>
    <col min="13057" max="13057" width="19.7109375" style="1" customWidth="1"/>
    <col min="13058" max="13058" width="16.85546875" style="1" customWidth="1"/>
    <col min="13059" max="13060" width="9.140625" style="1"/>
    <col min="13061" max="13061" width="15.42578125" style="1" customWidth="1"/>
    <col min="13062" max="13062" width="11.42578125" style="1" customWidth="1"/>
    <col min="13063" max="13064" width="9.140625" style="1"/>
    <col min="13065" max="13065" width="9.85546875" style="1" customWidth="1"/>
    <col min="13066" max="13311" width="9.140625" style="1"/>
    <col min="13312" max="13312" width="13.28515625" style="1" customWidth="1"/>
    <col min="13313" max="13313" width="19.7109375" style="1" customWidth="1"/>
    <col min="13314" max="13314" width="16.85546875" style="1" customWidth="1"/>
    <col min="13315" max="13316" width="9.140625" style="1"/>
    <col min="13317" max="13317" width="15.42578125" style="1" customWidth="1"/>
    <col min="13318" max="13318" width="11.42578125" style="1" customWidth="1"/>
    <col min="13319" max="13320" width="9.140625" style="1"/>
    <col min="13321" max="13321" width="9.85546875" style="1" customWidth="1"/>
    <col min="13322" max="13567" width="9.140625" style="1"/>
    <col min="13568" max="13568" width="13.28515625" style="1" customWidth="1"/>
    <col min="13569" max="13569" width="19.7109375" style="1" customWidth="1"/>
    <col min="13570" max="13570" width="16.85546875" style="1" customWidth="1"/>
    <col min="13571" max="13572" width="9.140625" style="1"/>
    <col min="13573" max="13573" width="15.42578125" style="1" customWidth="1"/>
    <col min="13574" max="13574" width="11.42578125" style="1" customWidth="1"/>
    <col min="13575" max="13576" width="9.140625" style="1"/>
    <col min="13577" max="13577" width="9.85546875" style="1" customWidth="1"/>
    <col min="13578" max="13823" width="9.140625" style="1"/>
    <col min="13824" max="13824" width="13.28515625" style="1" customWidth="1"/>
    <col min="13825" max="13825" width="19.7109375" style="1" customWidth="1"/>
    <col min="13826" max="13826" width="16.85546875" style="1" customWidth="1"/>
    <col min="13827" max="13828" width="9.140625" style="1"/>
    <col min="13829" max="13829" width="15.42578125" style="1" customWidth="1"/>
    <col min="13830" max="13830" width="11.42578125" style="1" customWidth="1"/>
    <col min="13831" max="13832" width="9.140625" style="1"/>
    <col min="13833" max="13833" width="9.85546875" style="1" customWidth="1"/>
    <col min="13834" max="14079" width="9.140625" style="1"/>
    <col min="14080" max="14080" width="13.28515625" style="1" customWidth="1"/>
    <col min="14081" max="14081" width="19.7109375" style="1" customWidth="1"/>
    <col min="14082" max="14082" width="16.85546875" style="1" customWidth="1"/>
    <col min="14083" max="14084" width="9.140625" style="1"/>
    <col min="14085" max="14085" width="15.42578125" style="1" customWidth="1"/>
    <col min="14086" max="14086" width="11.42578125" style="1" customWidth="1"/>
    <col min="14087" max="14088" width="9.140625" style="1"/>
    <col min="14089" max="14089" width="9.85546875" style="1" customWidth="1"/>
    <col min="14090" max="14335" width="9.140625" style="1"/>
    <col min="14336" max="14336" width="13.28515625" style="1" customWidth="1"/>
    <col min="14337" max="14337" width="19.7109375" style="1" customWidth="1"/>
    <col min="14338" max="14338" width="16.85546875" style="1" customWidth="1"/>
    <col min="14339" max="14340" width="9.140625" style="1"/>
    <col min="14341" max="14341" width="15.42578125" style="1" customWidth="1"/>
    <col min="14342" max="14342" width="11.42578125" style="1" customWidth="1"/>
    <col min="14343" max="14344" width="9.140625" style="1"/>
    <col min="14345" max="14345" width="9.85546875" style="1" customWidth="1"/>
    <col min="14346" max="14591" width="9.140625" style="1"/>
    <col min="14592" max="14592" width="13.28515625" style="1" customWidth="1"/>
    <col min="14593" max="14593" width="19.7109375" style="1" customWidth="1"/>
    <col min="14594" max="14594" width="16.85546875" style="1" customWidth="1"/>
    <col min="14595" max="14596" width="9.140625" style="1"/>
    <col min="14597" max="14597" width="15.42578125" style="1" customWidth="1"/>
    <col min="14598" max="14598" width="11.42578125" style="1" customWidth="1"/>
    <col min="14599" max="14600" width="9.140625" style="1"/>
    <col min="14601" max="14601" width="9.85546875" style="1" customWidth="1"/>
    <col min="14602" max="14847" width="9.140625" style="1"/>
    <col min="14848" max="14848" width="13.28515625" style="1" customWidth="1"/>
    <col min="14849" max="14849" width="19.7109375" style="1" customWidth="1"/>
    <col min="14850" max="14850" width="16.85546875" style="1" customWidth="1"/>
    <col min="14851" max="14852" width="9.140625" style="1"/>
    <col min="14853" max="14853" width="15.42578125" style="1" customWidth="1"/>
    <col min="14854" max="14854" width="11.42578125" style="1" customWidth="1"/>
    <col min="14855" max="14856" width="9.140625" style="1"/>
    <col min="14857" max="14857" width="9.85546875" style="1" customWidth="1"/>
    <col min="14858" max="15103" width="9.140625" style="1"/>
    <col min="15104" max="15104" width="13.28515625" style="1" customWidth="1"/>
    <col min="15105" max="15105" width="19.7109375" style="1" customWidth="1"/>
    <col min="15106" max="15106" width="16.85546875" style="1" customWidth="1"/>
    <col min="15107" max="15108" width="9.140625" style="1"/>
    <col min="15109" max="15109" width="15.42578125" style="1" customWidth="1"/>
    <col min="15110" max="15110" width="11.42578125" style="1" customWidth="1"/>
    <col min="15111" max="15112" width="9.140625" style="1"/>
    <col min="15113" max="15113" width="9.85546875" style="1" customWidth="1"/>
    <col min="15114" max="15359" width="9.140625" style="1"/>
    <col min="15360" max="15360" width="13.28515625" style="1" customWidth="1"/>
    <col min="15361" max="15361" width="19.7109375" style="1" customWidth="1"/>
    <col min="15362" max="15362" width="16.85546875" style="1" customWidth="1"/>
    <col min="15363" max="15364" width="9.140625" style="1"/>
    <col min="15365" max="15365" width="15.42578125" style="1" customWidth="1"/>
    <col min="15366" max="15366" width="11.42578125" style="1" customWidth="1"/>
    <col min="15367" max="15368" width="9.140625" style="1"/>
    <col min="15369" max="15369" width="9.85546875" style="1" customWidth="1"/>
    <col min="15370" max="15615" width="9.140625" style="1"/>
    <col min="15616" max="15616" width="13.28515625" style="1" customWidth="1"/>
    <col min="15617" max="15617" width="19.7109375" style="1" customWidth="1"/>
    <col min="15618" max="15618" width="16.85546875" style="1" customWidth="1"/>
    <col min="15619" max="15620" width="9.140625" style="1"/>
    <col min="15621" max="15621" width="15.42578125" style="1" customWidth="1"/>
    <col min="15622" max="15622" width="11.42578125" style="1" customWidth="1"/>
    <col min="15623" max="15624" width="9.140625" style="1"/>
    <col min="15625" max="15625" width="9.85546875" style="1" customWidth="1"/>
    <col min="15626" max="15871" width="9.140625" style="1"/>
    <col min="15872" max="15872" width="13.28515625" style="1" customWidth="1"/>
    <col min="15873" max="15873" width="19.7109375" style="1" customWidth="1"/>
    <col min="15874" max="15874" width="16.85546875" style="1" customWidth="1"/>
    <col min="15875" max="15876" width="9.140625" style="1"/>
    <col min="15877" max="15877" width="15.42578125" style="1" customWidth="1"/>
    <col min="15878" max="15878" width="11.42578125" style="1" customWidth="1"/>
    <col min="15879" max="15880" width="9.140625" style="1"/>
    <col min="15881" max="15881" width="9.85546875" style="1" customWidth="1"/>
    <col min="15882" max="16127" width="9.140625" style="1"/>
    <col min="16128" max="16128" width="13.28515625" style="1" customWidth="1"/>
    <col min="16129" max="16129" width="19.7109375" style="1" customWidth="1"/>
    <col min="16130" max="16130" width="16.85546875" style="1" customWidth="1"/>
    <col min="16131" max="16132" width="9.140625" style="1"/>
    <col min="16133" max="16133" width="15.42578125" style="1" customWidth="1"/>
    <col min="16134" max="16134" width="11.42578125" style="1" customWidth="1"/>
    <col min="16135" max="16136" width="9.140625" style="1"/>
    <col min="16137" max="16137" width="9.85546875" style="1" customWidth="1"/>
    <col min="16138" max="16384" width="9.140625" style="1"/>
  </cols>
  <sheetData>
    <row r="1" spans="1:9" ht="24" customHeight="1" x14ac:dyDescent="0.25">
      <c r="A1" s="154" t="s">
        <v>13</v>
      </c>
      <c r="B1" s="155"/>
      <c r="C1" s="155"/>
      <c r="D1" s="155"/>
      <c r="E1" s="155"/>
      <c r="F1" s="155"/>
      <c r="G1" s="156"/>
    </row>
    <row r="2" spans="1:9" x14ac:dyDescent="0.25">
      <c r="A2" s="157" t="s">
        <v>9</v>
      </c>
      <c r="B2" s="158"/>
      <c r="C2" s="158"/>
      <c r="D2" s="158"/>
      <c r="E2" s="158"/>
      <c r="F2" s="158"/>
      <c r="G2" s="159"/>
    </row>
    <row r="3" spans="1:9" ht="24.75" customHeight="1" x14ac:dyDescent="0.25">
      <c r="A3" s="160" t="s">
        <v>10</v>
      </c>
      <c r="B3" s="161"/>
      <c r="C3" s="161"/>
      <c r="D3" s="161"/>
      <c r="E3" s="161"/>
      <c r="F3" s="161"/>
      <c r="G3" s="162"/>
      <c r="I3" s="2"/>
    </row>
    <row r="4" spans="1:9" ht="14.25" customHeight="1" thickBot="1" x14ac:dyDescent="0.3">
      <c r="A4" s="19"/>
      <c r="B4" s="22"/>
      <c r="C4" s="22"/>
      <c r="D4" s="23"/>
      <c r="E4" s="22"/>
      <c r="F4" s="22"/>
      <c r="G4" s="20"/>
      <c r="I4" s="2"/>
    </row>
    <row r="5" spans="1:9" s="21" customFormat="1" x14ac:dyDescent="0.25">
      <c r="A5" s="163" t="s">
        <v>2</v>
      </c>
      <c r="B5" s="172" t="s">
        <v>0</v>
      </c>
      <c r="C5" s="173"/>
      <c r="D5" s="172" t="s">
        <v>1</v>
      </c>
      <c r="E5" s="173"/>
      <c r="F5" s="166" t="s">
        <v>11</v>
      </c>
      <c r="G5" s="169" t="s">
        <v>12</v>
      </c>
    </row>
    <row r="6" spans="1:9" s="21" customFormat="1" ht="21" customHeight="1" x14ac:dyDescent="0.25">
      <c r="A6" s="164"/>
      <c r="B6" s="174" t="s">
        <v>3</v>
      </c>
      <c r="C6" s="175"/>
      <c r="D6" s="174" t="s">
        <v>3</v>
      </c>
      <c r="E6" s="175"/>
      <c r="F6" s="167"/>
      <c r="G6" s="170"/>
    </row>
    <row r="7" spans="1:9" s="12" customFormat="1" ht="30.75" customHeight="1" thickBot="1" x14ac:dyDescent="0.3">
      <c r="A7" s="165"/>
      <c r="B7" s="34" t="s">
        <v>4</v>
      </c>
      <c r="C7" s="34" t="s">
        <v>5</v>
      </c>
      <c r="D7" s="34" t="s">
        <v>4</v>
      </c>
      <c r="E7" s="34" t="s">
        <v>5</v>
      </c>
      <c r="F7" s="168"/>
      <c r="G7" s="171"/>
    </row>
    <row r="8" spans="1:9" ht="19.5" customHeight="1" x14ac:dyDescent="0.25">
      <c r="A8" s="24">
        <v>42700</v>
      </c>
      <c r="B8" s="25">
        <v>7.85E-2</v>
      </c>
      <c r="C8" s="25">
        <v>0</v>
      </c>
      <c r="D8" s="25">
        <v>2.5550000000000002</v>
      </c>
      <c r="E8" s="25">
        <v>0</v>
      </c>
      <c r="F8" s="25">
        <f t="shared" ref="F8:F32" si="0">E8+B8+C8+D8</f>
        <v>2.6335000000000002</v>
      </c>
      <c r="G8" s="31">
        <f>C8+E8</f>
        <v>0</v>
      </c>
    </row>
    <row r="9" spans="1:9" ht="19.5" customHeight="1" x14ac:dyDescent="0.25">
      <c r="A9" s="26">
        <v>42701</v>
      </c>
      <c r="B9" s="16">
        <v>0</v>
      </c>
      <c r="C9" s="16">
        <v>0</v>
      </c>
      <c r="D9" s="16">
        <v>0.19229999999999997</v>
      </c>
      <c r="E9" s="16">
        <v>0</v>
      </c>
      <c r="F9" s="16">
        <f t="shared" si="0"/>
        <v>0.19229999999999997</v>
      </c>
      <c r="G9" s="32">
        <f t="shared" ref="G9:G32" si="1">C9+E9</f>
        <v>0</v>
      </c>
    </row>
    <row r="10" spans="1:9" ht="19.5" customHeight="1" x14ac:dyDescent="0.25">
      <c r="A10" s="26">
        <v>42702</v>
      </c>
      <c r="B10" s="16">
        <v>0.11609999999999999</v>
      </c>
      <c r="C10" s="16">
        <v>0</v>
      </c>
      <c r="D10" s="16">
        <v>0</v>
      </c>
      <c r="E10" s="16">
        <v>0</v>
      </c>
      <c r="F10" s="16">
        <f t="shared" si="0"/>
        <v>0.11609999999999999</v>
      </c>
      <c r="G10" s="32">
        <f t="shared" si="1"/>
        <v>0</v>
      </c>
    </row>
    <row r="11" spans="1:9" ht="19.5" customHeight="1" x14ac:dyDescent="0.25">
      <c r="A11" s="26">
        <v>42703</v>
      </c>
      <c r="B11" s="16">
        <v>0</v>
      </c>
      <c r="C11" s="16">
        <v>0</v>
      </c>
      <c r="D11" s="16">
        <v>0</v>
      </c>
      <c r="E11" s="16">
        <v>0</v>
      </c>
      <c r="F11" s="16">
        <f t="shared" si="0"/>
        <v>0</v>
      </c>
      <c r="G11" s="32">
        <f t="shared" si="1"/>
        <v>0</v>
      </c>
    </row>
    <row r="12" spans="1:9" ht="19.5" customHeight="1" x14ac:dyDescent="0.25">
      <c r="A12" s="26">
        <v>42704</v>
      </c>
      <c r="B12" s="16">
        <v>0.22719999999999999</v>
      </c>
      <c r="C12" s="16">
        <v>0</v>
      </c>
      <c r="D12" s="16">
        <v>0.30150000000000005</v>
      </c>
      <c r="E12" s="16">
        <v>0</v>
      </c>
      <c r="F12" s="16">
        <f t="shared" si="0"/>
        <v>0.52870000000000006</v>
      </c>
      <c r="G12" s="32">
        <f t="shared" si="1"/>
        <v>0</v>
      </c>
    </row>
    <row r="13" spans="1:9" ht="19.5" customHeight="1" x14ac:dyDescent="0.25">
      <c r="A13" s="26">
        <v>42731</v>
      </c>
      <c r="B13" s="16">
        <v>0</v>
      </c>
      <c r="C13" s="16">
        <v>0</v>
      </c>
      <c r="D13" s="16">
        <v>0</v>
      </c>
      <c r="E13" s="16">
        <v>0</v>
      </c>
      <c r="F13" s="16">
        <f t="shared" si="0"/>
        <v>0</v>
      </c>
      <c r="G13" s="32">
        <f t="shared" si="1"/>
        <v>0</v>
      </c>
    </row>
    <row r="14" spans="1:9" ht="19.5" customHeight="1" x14ac:dyDescent="0.25">
      <c r="A14" s="26">
        <v>42732</v>
      </c>
      <c r="B14" s="16">
        <v>0.37560000000000004</v>
      </c>
      <c r="C14" s="16">
        <v>0</v>
      </c>
      <c r="D14" s="16">
        <v>0</v>
      </c>
      <c r="E14" s="16">
        <v>0</v>
      </c>
      <c r="F14" s="16">
        <f t="shared" si="0"/>
        <v>0.37560000000000004</v>
      </c>
      <c r="G14" s="32">
        <f t="shared" si="1"/>
        <v>0</v>
      </c>
    </row>
    <row r="15" spans="1:9" ht="19.5" customHeight="1" x14ac:dyDescent="0.25">
      <c r="A15" s="26">
        <v>42733</v>
      </c>
      <c r="B15" s="16">
        <v>0</v>
      </c>
      <c r="C15" s="16">
        <v>0</v>
      </c>
      <c r="D15" s="16">
        <v>0.29340000000000005</v>
      </c>
      <c r="E15" s="16">
        <v>0</v>
      </c>
      <c r="F15" s="16">
        <f t="shared" si="0"/>
        <v>0.29340000000000005</v>
      </c>
      <c r="G15" s="32">
        <f t="shared" si="1"/>
        <v>0</v>
      </c>
    </row>
    <row r="16" spans="1:9" ht="19.5" customHeight="1" x14ac:dyDescent="0.25">
      <c r="A16" s="26">
        <v>42734</v>
      </c>
      <c r="B16" s="16">
        <v>0</v>
      </c>
      <c r="C16" s="16">
        <v>0</v>
      </c>
      <c r="D16" s="16">
        <v>0</v>
      </c>
      <c r="E16" s="16">
        <v>0</v>
      </c>
      <c r="F16" s="16">
        <f t="shared" si="0"/>
        <v>0</v>
      </c>
      <c r="G16" s="32">
        <f t="shared" si="1"/>
        <v>0</v>
      </c>
    </row>
    <row r="17" spans="1:7" ht="19.5" customHeight="1" x14ac:dyDescent="0.25">
      <c r="A17" s="26">
        <v>42735</v>
      </c>
      <c r="B17" s="16">
        <v>0</v>
      </c>
      <c r="C17" s="16">
        <v>0</v>
      </c>
      <c r="D17" s="16">
        <v>0</v>
      </c>
      <c r="E17" s="16">
        <v>0</v>
      </c>
      <c r="F17" s="16">
        <f t="shared" si="0"/>
        <v>0</v>
      </c>
      <c r="G17" s="32">
        <f t="shared" si="1"/>
        <v>0</v>
      </c>
    </row>
    <row r="18" spans="1:7" ht="19.5" customHeight="1" x14ac:dyDescent="0.25">
      <c r="A18" s="26">
        <v>42762</v>
      </c>
      <c r="B18" s="16">
        <v>0.27050000000000002</v>
      </c>
      <c r="C18" s="16">
        <v>0</v>
      </c>
      <c r="D18" s="16">
        <v>0.1</v>
      </c>
      <c r="E18" s="16">
        <v>0</v>
      </c>
      <c r="F18" s="16">
        <f t="shared" si="0"/>
        <v>0.37050000000000005</v>
      </c>
      <c r="G18" s="32">
        <f t="shared" si="1"/>
        <v>0</v>
      </c>
    </row>
    <row r="19" spans="1:7" ht="19.5" customHeight="1" x14ac:dyDescent="0.25">
      <c r="A19" s="26">
        <v>42763</v>
      </c>
      <c r="B19" s="16">
        <v>0.215</v>
      </c>
      <c r="C19" s="16">
        <v>0</v>
      </c>
      <c r="D19" s="16">
        <v>7.0999999999999994E-2</v>
      </c>
      <c r="E19" s="16">
        <v>0</v>
      </c>
      <c r="F19" s="16">
        <f t="shared" si="0"/>
        <v>0.28599999999999998</v>
      </c>
      <c r="G19" s="32">
        <f t="shared" si="1"/>
        <v>0</v>
      </c>
    </row>
    <row r="20" spans="1:7" ht="19.5" customHeight="1" x14ac:dyDescent="0.25">
      <c r="A20" s="26">
        <v>42764</v>
      </c>
      <c r="B20" s="16">
        <v>0.2271</v>
      </c>
      <c r="C20" s="16">
        <v>0</v>
      </c>
      <c r="D20" s="16">
        <v>0.15709999999999999</v>
      </c>
      <c r="E20" s="16">
        <v>0</v>
      </c>
      <c r="F20" s="16">
        <f t="shared" si="0"/>
        <v>0.38419999999999999</v>
      </c>
      <c r="G20" s="32">
        <f t="shared" si="1"/>
        <v>0</v>
      </c>
    </row>
    <row r="21" spans="1:7" ht="19.5" customHeight="1" x14ac:dyDescent="0.25">
      <c r="A21" s="26">
        <v>42765</v>
      </c>
      <c r="B21" s="16">
        <v>0</v>
      </c>
      <c r="C21" s="16">
        <v>0</v>
      </c>
      <c r="D21" s="16">
        <v>0.24909999999999999</v>
      </c>
      <c r="E21" s="16">
        <v>0</v>
      </c>
      <c r="F21" s="16">
        <f t="shared" si="0"/>
        <v>0.24909999999999999</v>
      </c>
      <c r="G21" s="32">
        <f t="shared" si="1"/>
        <v>0</v>
      </c>
    </row>
    <row r="22" spans="1:7" ht="19.5" customHeight="1" x14ac:dyDescent="0.25">
      <c r="A22" s="26">
        <v>42766</v>
      </c>
      <c r="B22" s="16">
        <v>0</v>
      </c>
      <c r="C22" s="16">
        <v>0</v>
      </c>
      <c r="D22" s="16">
        <v>0</v>
      </c>
      <c r="E22" s="16">
        <v>0</v>
      </c>
      <c r="F22" s="16">
        <f t="shared" si="0"/>
        <v>0</v>
      </c>
      <c r="G22" s="32">
        <f t="shared" si="1"/>
        <v>0</v>
      </c>
    </row>
    <row r="23" spans="1:7" ht="19.5" customHeight="1" x14ac:dyDescent="0.25">
      <c r="A23" s="26">
        <v>42790</v>
      </c>
      <c r="B23" s="16">
        <v>0.16600000000000001</v>
      </c>
      <c r="C23" s="16">
        <v>0</v>
      </c>
      <c r="D23" s="16">
        <v>0</v>
      </c>
      <c r="E23" s="16">
        <v>0</v>
      </c>
      <c r="F23" s="16">
        <f t="shared" si="0"/>
        <v>0.16600000000000001</v>
      </c>
      <c r="G23" s="32">
        <f t="shared" si="1"/>
        <v>0</v>
      </c>
    </row>
    <row r="24" spans="1:7" ht="19.5" customHeight="1" x14ac:dyDescent="0.25">
      <c r="A24" s="26">
        <v>42791</v>
      </c>
      <c r="B24" s="16">
        <v>0.36</v>
      </c>
      <c r="C24" s="16">
        <v>0</v>
      </c>
      <c r="D24" s="16">
        <v>0.91400000000000003</v>
      </c>
      <c r="E24" s="16">
        <v>0</v>
      </c>
      <c r="F24" s="16">
        <f t="shared" si="0"/>
        <v>1.274</v>
      </c>
      <c r="G24" s="32">
        <f t="shared" si="1"/>
        <v>0</v>
      </c>
    </row>
    <row r="25" spans="1:7" ht="19.5" customHeight="1" x14ac:dyDescent="0.25">
      <c r="A25" s="26">
        <v>42792</v>
      </c>
      <c r="B25" s="16">
        <v>8.5000000000000006E-2</v>
      </c>
      <c r="C25" s="16">
        <v>0</v>
      </c>
      <c r="D25" s="16">
        <v>0</v>
      </c>
      <c r="E25" s="16">
        <v>0</v>
      </c>
      <c r="F25" s="16">
        <f t="shared" si="0"/>
        <v>8.5000000000000006E-2</v>
      </c>
      <c r="G25" s="32">
        <f t="shared" si="1"/>
        <v>0</v>
      </c>
    </row>
    <row r="26" spans="1:7" ht="19.5" customHeight="1" x14ac:dyDescent="0.25">
      <c r="A26" s="26">
        <v>42793</v>
      </c>
      <c r="B26" s="16">
        <v>0</v>
      </c>
      <c r="C26" s="16">
        <v>0</v>
      </c>
      <c r="D26" s="16">
        <v>0</v>
      </c>
      <c r="E26" s="16">
        <v>0</v>
      </c>
      <c r="F26" s="16">
        <f t="shared" si="0"/>
        <v>0</v>
      </c>
      <c r="G26" s="32">
        <f t="shared" si="1"/>
        <v>0</v>
      </c>
    </row>
    <row r="27" spans="1:7" ht="19.5" customHeight="1" x14ac:dyDescent="0.25">
      <c r="A27" s="26">
        <v>42794</v>
      </c>
      <c r="B27" s="16">
        <v>0</v>
      </c>
      <c r="C27" s="16">
        <v>0</v>
      </c>
      <c r="D27" s="16">
        <v>0</v>
      </c>
      <c r="E27" s="16">
        <v>0</v>
      </c>
      <c r="F27" s="16">
        <f t="shared" si="0"/>
        <v>0</v>
      </c>
      <c r="G27" s="32">
        <f t="shared" si="1"/>
        <v>0</v>
      </c>
    </row>
    <row r="28" spans="1:7" ht="19.5" customHeight="1" x14ac:dyDescent="0.25">
      <c r="A28" s="26">
        <v>42819</v>
      </c>
      <c r="B28" s="16">
        <v>6.5000000000000002E-2</v>
      </c>
      <c r="C28" s="16">
        <v>0</v>
      </c>
      <c r="D28" s="16">
        <v>0.125</v>
      </c>
      <c r="E28" s="16">
        <v>0</v>
      </c>
      <c r="F28" s="16">
        <f t="shared" si="0"/>
        <v>0.19</v>
      </c>
      <c r="G28" s="32">
        <f t="shared" si="1"/>
        <v>0</v>
      </c>
    </row>
    <row r="29" spans="1:7" ht="19.5" customHeight="1" x14ac:dyDescent="0.25">
      <c r="A29" s="26">
        <v>42820</v>
      </c>
      <c r="B29" s="16">
        <v>0.38200000000000001</v>
      </c>
      <c r="C29" s="16">
        <v>0</v>
      </c>
      <c r="D29" s="16">
        <v>0.18</v>
      </c>
      <c r="E29" s="16">
        <v>0</v>
      </c>
      <c r="F29" s="16">
        <f t="shared" si="0"/>
        <v>0.56200000000000006</v>
      </c>
      <c r="G29" s="32">
        <f t="shared" si="1"/>
        <v>0</v>
      </c>
    </row>
    <row r="30" spans="1:7" ht="19.5" customHeight="1" x14ac:dyDescent="0.25">
      <c r="A30" s="26">
        <v>42821</v>
      </c>
      <c r="B30" s="16">
        <v>0.30919999999999997</v>
      </c>
      <c r="C30" s="16">
        <v>0</v>
      </c>
      <c r="D30" s="16">
        <v>0.56390000000000007</v>
      </c>
      <c r="E30" s="16">
        <v>0</v>
      </c>
      <c r="F30" s="16">
        <f t="shared" si="0"/>
        <v>0.87309999999999999</v>
      </c>
      <c r="G30" s="32">
        <f t="shared" si="1"/>
        <v>0</v>
      </c>
    </row>
    <row r="31" spans="1:7" x14ac:dyDescent="0.25">
      <c r="A31" s="26">
        <v>42822</v>
      </c>
      <c r="B31" s="16">
        <v>0.30399999999999999</v>
      </c>
      <c r="C31" s="16">
        <v>0</v>
      </c>
      <c r="D31" s="16">
        <v>0.59899999999999998</v>
      </c>
      <c r="E31" s="16">
        <v>0</v>
      </c>
      <c r="F31" s="16">
        <f t="shared" si="0"/>
        <v>0.90300000000000002</v>
      </c>
      <c r="G31" s="32">
        <f t="shared" si="1"/>
        <v>0</v>
      </c>
    </row>
    <row r="32" spans="1:7" ht="15.75" thickBot="1" x14ac:dyDescent="0.3">
      <c r="A32" s="28">
        <v>42823</v>
      </c>
      <c r="B32" s="29">
        <v>0.59470000000000001</v>
      </c>
      <c r="C32" s="29">
        <v>0</v>
      </c>
      <c r="D32" s="29">
        <v>1.0683800000000001</v>
      </c>
      <c r="E32" s="29">
        <v>0</v>
      </c>
      <c r="F32" s="29">
        <f t="shared" si="0"/>
        <v>1.6630800000000001</v>
      </c>
      <c r="G32" s="33">
        <f t="shared" si="1"/>
        <v>0</v>
      </c>
    </row>
  </sheetData>
  <sortState ref="A145:WVQ207">
    <sortCondition ref="B145:B207"/>
  </sortState>
  <mergeCells count="10">
    <mergeCell ref="A1:G1"/>
    <mergeCell ref="A2:G2"/>
    <mergeCell ref="A3:G3"/>
    <mergeCell ref="A5:A7"/>
    <mergeCell ref="F5:F7"/>
    <mergeCell ref="G5:G7"/>
    <mergeCell ref="B5:C5"/>
    <mergeCell ref="D5:E5"/>
    <mergeCell ref="B6:C6"/>
    <mergeCell ref="D6:E6"/>
  </mergeCells>
  <pageMargins left="0.7" right="0.7" top="0.75" bottom="0.75" header="0.3" footer="0.3"/>
  <pageSetup paperSize="9" scale="9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4"/>
  <sheetViews>
    <sheetView workbookViewId="0">
      <selection activeCell="A2" sqref="A2:E64"/>
    </sheetView>
  </sheetViews>
  <sheetFormatPr defaultRowHeight="15" x14ac:dyDescent="0.25"/>
  <cols>
    <col min="1" max="5" width="17.28515625" style="21" customWidth="1"/>
    <col min="6" max="6" width="9.140625" style="21"/>
    <col min="7" max="7" width="9.85546875" style="21" customWidth="1"/>
    <col min="8" max="253" width="9.140625" style="21"/>
    <col min="254" max="254" width="13.28515625" style="21" customWidth="1"/>
    <col min="255" max="255" width="19.7109375" style="21" customWidth="1"/>
    <col min="256" max="256" width="16.85546875" style="21" customWidth="1"/>
    <col min="257" max="258" width="9.140625" style="21"/>
    <col min="259" max="259" width="15.42578125" style="21" customWidth="1"/>
    <col min="260" max="260" width="11.42578125" style="21" customWidth="1"/>
    <col min="261" max="262" width="9.140625" style="21"/>
    <col min="263" max="263" width="9.85546875" style="21" customWidth="1"/>
    <col min="264" max="509" width="9.140625" style="21"/>
    <col min="510" max="510" width="13.28515625" style="21" customWidth="1"/>
    <col min="511" max="511" width="19.7109375" style="21" customWidth="1"/>
    <col min="512" max="512" width="16.85546875" style="21" customWidth="1"/>
    <col min="513" max="514" width="9.140625" style="21"/>
    <col min="515" max="515" width="15.42578125" style="21" customWidth="1"/>
    <col min="516" max="516" width="11.42578125" style="21" customWidth="1"/>
    <col min="517" max="518" width="9.140625" style="21"/>
    <col min="519" max="519" width="9.85546875" style="21" customWidth="1"/>
    <col min="520" max="765" width="9.140625" style="21"/>
    <col min="766" max="766" width="13.28515625" style="21" customWidth="1"/>
    <col min="767" max="767" width="19.7109375" style="21" customWidth="1"/>
    <col min="768" max="768" width="16.85546875" style="21" customWidth="1"/>
    <col min="769" max="770" width="9.140625" style="21"/>
    <col min="771" max="771" width="15.42578125" style="21" customWidth="1"/>
    <col min="772" max="772" width="11.42578125" style="21" customWidth="1"/>
    <col min="773" max="774" width="9.140625" style="21"/>
    <col min="775" max="775" width="9.85546875" style="21" customWidth="1"/>
    <col min="776" max="1021" width="9.140625" style="21"/>
    <col min="1022" max="1022" width="13.28515625" style="21" customWidth="1"/>
    <col min="1023" max="1023" width="19.7109375" style="21" customWidth="1"/>
    <col min="1024" max="1024" width="16.85546875" style="21" customWidth="1"/>
    <col min="1025" max="1026" width="9.140625" style="21"/>
    <col min="1027" max="1027" width="15.42578125" style="21" customWidth="1"/>
    <col min="1028" max="1028" width="11.42578125" style="21" customWidth="1"/>
    <col min="1029" max="1030" width="9.140625" style="21"/>
    <col min="1031" max="1031" width="9.85546875" style="21" customWidth="1"/>
    <col min="1032" max="1277" width="9.140625" style="21"/>
    <col min="1278" max="1278" width="13.28515625" style="21" customWidth="1"/>
    <col min="1279" max="1279" width="19.7109375" style="21" customWidth="1"/>
    <col min="1280" max="1280" width="16.85546875" style="21" customWidth="1"/>
    <col min="1281" max="1282" width="9.140625" style="21"/>
    <col min="1283" max="1283" width="15.42578125" style="21" customWidth="1"/>
    <col min="1284" max="1284" width="11.42578125" style="21" customWidth="1"/>
    <col min="1285" max="1286" width="9.140625" style="21"/>
    <col min="1287" max="1287" width="9.85546875" style="21" customWidth="1"/>
    <col min="1288" max="1533" width="9.140625" style="21"/>
    <col min="1534" max="1534" width="13.28515625" style="21" customWidth="1"/>
    <col min="1535" max="1535" width="19.7109375" style="21" customWidth="1"/>
    <col min="1536" max="1536" width="16.85546875" style="21" customWidth="1"/>
    <col min="1537" max="1538" width="9.140625" style="21"/>
    <col min="1539" max="1539" width="15.42578125" style="21" customWidth="1"/>
    <col min="1540" max="1540" width="11.42578125" style="21" customWidth="1"/>
    <col min="1541" max="1542" width="9.140625" style="21"/>
    <col min="1543" max="1543" width="9.85546875" style="21" customWidth="1"/>
    <col min="1544" max="1789" width="9.140625" style="21"/>
    <col min="1790" max="1790" width="13.28515625" style="21" customWidth="1"/>
    <col min="1791" max="1791" width="19.7109375" style="21" customWidth="1"/>
    <col min="1792" max="1792" width="16.85546875" style="21" customWidth="1"/>
    <col min="1793" max="1794" width="9.140625" style="21"/>
    <col min="1795" max="1795" width="15.42578125" style="21" customWidth="1"/>
    <col min="1796" max="1796" width="11.42578125" style="21" customWidth="1"/>
    <col min="1797" max="1798" width="9.140625" style="21"/>
    <col min="1799" max="1799" width="9.85546875" style="21" customWidth="1"/>
    <col min="1800" max="2045" width="9.140625" style="21"/>
    <col min="2046" max="2046" width="13.28515625" style="21" customWidth="1"/>
    <col min="2047" max="2047" width="19.7109375" style="21" customWidth="1"/>
    <col min="2048" max="2048" width="16.85546875" style="21" customWidth="1"/>
    <col min="2049" max="2050" width="9.140625" style="21"/>
    <col min="2051" max="2051" width="15.42578125" style="21" customWidth="1"/>
    <col min="2052" max="2052" width="11.42578125" style="21" customWidth="1"/>
    <col min="2053" max="2054" width="9.140625" style="21"/>
    <col min="2055" max="2055" width="9.85546875" style="21" customWidth="1"/>
    <col min="2056" max="2301" width="9.140625" style="21"/>
    <col min="2302" max="2302" width="13.28515625" style="21" customWidth="1"/>
    <col min="2303" max="2303" width="19.7109375" style="21" customWidth="1"/>
    <col min="2304" max="2304" width="16.85546875" style="21" customWidth="1"/>
    <col min="2305" max="2306" width="9.140625" style="21"/>
    <col min="2307" max="2307" width="15.42578125" style="21" customWidth="1"/>
    <col min="2308" max="2308" width="11.42578125" style="21" customWidth="1"/>
    <col min="2309" max="2310" width="9.140625" style="21"/>
    <col min="2311" max="2311" width="9.85546875" style="21" customWidth="1"/>
    <col min="2312" max="2557" width="9.140625" style="21"/>
    <col min="2558" max="2558" width="13.28515625" style="21" customWidth="1"/>
    <col min="2559" max="2559" width="19.7109375" style="21" customWidth="1"/>
    <col min="2560" max="2560" width="16.85546875" style="21" customWidth="1"/>
    <col min="2561" max="2562" width="9.140625" style="21"/>
    <col min="2563" max="2563" width="15.42578125" style="21" customWidth="1"/>
    <col min="2564" max="2564" width="11.42578125" style="21" customWidth="1"/>
    <col min="2565" max="2566" width="9.140625" style="21"/>
    <col min="2567" max="2567" width="9.85546875" style="21" customWidth="1"/>
    <col min="2568" max="2813" width="9.140625" style="21"/>
    <col min="2814" max="2814" width="13.28515625" style="21" customWidth="1"/>
    <col min="2815" max="2815" width="19.7109375" style="21" customWidth="1"/>
    <col min="2816" max="2816" width="16.85546875" style="21" customWidth="1"/>
    <col min="2817" max="2818" width="9.140625" style="21"/>
    <col min="2819" max="2819" width="15.42578125" style="21" customWidth="1"/>
    <col min="2820" max="2820" width="11.42578125" style="21" customWidth="1"/>
    <col min="2821" max="2822" width="9.140625" style="21"/>
    <col min="2823" max="2823" width="9.85546875" style="21" customWidth="1"/>
    <col min="2824" max="3069" width="9.140625" style="21"/>
    <col min="3070" max="3070" width="13.28515625" style="21" customWidth="1"/>
    <col min="3071" max="3071" width="19.7109375" style="21" customWidth="1"/>
    <col min="3072" max="3072" width="16.85546875" style="21" customWidth="1"/>
    <col min="3073" max="3074" width="9.140625" style="21"/>
    <col min="3075" max="3075" width="15.42578125" style="21" customWidth="1"/>
    <col min="3076" max="3076" width="11.42578125" style="21" customWidth="1"/>
    <col min="3077" max="3078" width="9.140625" style="21"/>
    <col min="3079" max="3079" width="9.85546875" style="21" customWidth="1"/>
    <col min="3080" max="3325" width="9.140625" style="21"/>
    <col min="3326" max="3326" width="13.28515625" style="21" customWidth="1"/>
    <col min="3327" max="3327" width="19.7109375" style="21" customWidth="1"/>
    <col min="3328" max="3328" width="16.85546875" style="21" customWidth="1"/>
    <col min="3329" max="3330" width="9.140625" style="21"/>
    <col min="3331" max="3331" width="15.42578125" style="21" customWidth="1"/>
    <col min="3332" max="3332" width="11.42578125" style="21" customWidth="1"/>
    <col min="3333" max="3334" width="9.140625" style="21"/>
    <col min="3335" max="3335" width="9.85546875" style="21" customWidth="1"/>
    <col min="3336" max="3581" width="9.140625" style="21"/>
    <col min="3582" max="3582" width="13.28515625" style="21" customWidth="1"/>
    <col min="3583" max="3583" width="19.7109375" style="21" customWidth="1"/>
    <col min="3584" max="3584" width="16.85546875" style="21" customWidth="1"/>
    <col min="3585" max="3586" width="9.140625" style="21"/>
    <col min="3587" max="3587" width="15.42578125" style="21" customWidth="1"/>
    <col min="3588" max="3588" width="11.42578125" style="21" customWidth="1"/>
    <col min="3589" max="3590" width="9.140625" style="21"/>
    <col min="3591" max="3591" width="9.85546875" style="21" customWidth="1"/>
    <col min="3592" max="3837" width="9.140625" style="21"/>
    <col min="3838" max="3838" width="13.28515625" style="21" customWidth="1"/>
    <col min="3839" max="3839" width="19.7109375" style="21" customWidth="1"/>
    <col min="3840" max="3840" width="16.85546875" style="21" customWidth="1"/>
    <col min="3841" max="3842" width="9.140625" style="21"/>
    <col min="3843" max="3843" width="15.42578125" style="21" customWidth="1"/>
    <col min="3844" max="3844" width="11.42578125" style="21" customWidth="1"/>
    <col min="3845" max="3846" width="9.140625" style="21"/>
    <col min="3847" max="3847" width="9.85546875" style="21" customWidth="1"/>
    <col min="3848" max="4093" width="9.140625" style="21"/>
    <col min="4094" max="4094" width="13.28515625" style="21" customWidth="1"/>
    <col min="4095" max="4095" width="19.7109375" style="21" customWidth="1"/>
    <col min="4096" max="4096" width="16.85546875" style="21" customWidth="1"/>
    <col min="4097" max="4098" width="9.140625" style="21"/>
    <col min="4099" max="4099" width="15.42578125" style="21" customWidth="1"/>
    <col min="4100" max="4100" width="11.42578125" style="21" customWidth="1"/>
    <col min="4101" max="4102" width="9.140625" style="21"/>
    <col min="4103" max="4103" width="9.85546875" style="21" customWidth="1"/>
    <col min="4104" max="4349" width="9.140625" style="21"/>
    <col min="4350" max="4350" width="13.28515625" style="21" customWidth="1"/>
    <col min="4351" max="4351" width="19.7109375" style="21" customWidth="1"/>
    <col min="4352" max="4352" width="16.85546875" style="21" customWidth="1"/>
    <col min="4353" max="4354" width="9.140625" style="21"/>
    <col min="4355" max="4355" width="15.42578125" style="21" customWidth="1"/>
    <col min="4356" max="4356" width="11.42578125" style="21" customWidth="1"/>
    <col min="4357" max="4358" width="9.140625" style="21"/>
    <col min="4359" max="4359" width="9.85546875" style="21" customWidth="1"/>
    <col min="4360" max="4605" width="9.140625" style="21"/>
    <col min="4606" max="4606" width="13.28515625" style="21" customWidth="1"/>
    <col min="4607" max="4607" width="19.7109375" style="21" customWidth="1"/>
    <col min="4608" max="4608" width="16.85546875" style="21" customWidth="1"/>
    <col min="4609" max="4610" width="9.140625" style="21"/>
    <col min="4611" max="4611" width="15.42578125" style="21" customWidth="1"/>
    <col min="4612" max="4612" width="11.42578125" style="21" customWidth="1"/>
    <col min="4613" max="4614" width="9.140625" style="21"/>
    <col min="4615" max="4615" width="9.85546875" style="21" customWidth="1"/>
    <col min="4616" max="4861" width="9.140625" style="21"/>
    <col min="4862" max="4862" width="13.28515625" style="21" customWidth="1"/>
    <col min="4863" max="4863" width="19.7109375" style="21" customWidth="1"/>
    <col min="4864" max="4864" width="16.85546875" style="21" customWidth="1"/>
    <col min="4865" max="4866" width="9.140625" style="21"/>
    <col min="4867" max="4867" width="15.42578125" style="21" customWidth="1"/>
    <col min="4868" max="4868" width="11.42578125" style="21" customWidth="1"/>
    <col min="4869" max="4870" width="9.140625" style="21"/>
    <col min="4871" max="4871" width="9.85546875" style="21" customWidth="1"/>
    <col min="4872" max="5117" width="9.140625" style="21"/>
    <col min="5118" max="5118" width="13.28515625" style="21" customWidth="1"/>
    <col min="5119" max="5119" width="19.7109375" style="21" customWidth="1"/>
    <col min="5120" max="5120" width="16.85546875" style="21" customWidth="1"/>
    <col min="5121" max="5122" width="9.140625" style="21"/>
    <col min="5123" max="5123" width="15.42578125" style="21" customWidth="1"/>
    <col min="5124" max="5124" width="11.42578125" style="21" customWidth="1"/>
    <col min="5125" max="5126" width="9.140625" style="21"/>
    <col min="5127" max="5127" width="9.85546875" style="21" customWidth="1"/>
    <col min="5128" max="5373" width="9.140625" style="21"/>
    <col min="5374" max="5374" width="13.28515625" style="21" customWidth="1"/>
    <col min="5375" max="5375" width="19.7109375" style="21" customWidth="1"/>
    <col min="5376" max="5376" width="16.85546875" style="21" customWidth="1"/>
    <col min="5377" max="5378" width="9.140625" style="21"/>
    <col min="5379" max="5379" width="15.42578125" style="21" customWidth="1"/>
    <col min="5380" max="5380" width="11.42578125" style="21" customWidth="1"/>
    <col min="5381" max="5382" width="9.140625" style="21"/>
    <col min="5383" max="5383" width="9.85546875" style="21" customWidth="1"/>
    <col min="5384" max="5629" width="9.140625" style="21"/>
    <col min="5630" max="5630" width="13.28515625" style="21" customWidth="1"/>
    <col min="5631" max="5631" width="19.7109375" style="21" customWidth="1"/>
    <col min="5632" max="5632" width="16.85546875" style="21" customWidth="1"/>
    <col min="5633" max="5634" width="9.140625" style="21"/>
    <col min="5635" max="5635" width="15.42578125" style="21" customWidth="1"/>
    <col min="5636" max="5636" width="11.42578125" style="21" customWidth="1"/>
    <col min="5637" max="5638" width="9.140625" style="21"/>
    <col min="5639" max="5639" width="9.85546875" style="21" customWidth="1"/>
    <col min="5640" max="5885" width="9.140625" style="21"/>
    <col min="5886" max="5886" width="13.28515625" style="21" customWidth="1"/>
    <col min="5887" max="5887" width="19.7109375" style="21" customWidth="1"/>
    <col min="5888" max="5888" width="16.85546875" style="21" customWidth="1"/>
    <col min="5889" max="5890" width="9.140625" style="21"/>
    <col min="5891" max="5891" width="15.42578125" style="21" customWidth="1"/>
    <col min="5892" max="5892" width="11.42578125" style="21" customWidth="1"/>
    <col min="5893" max="5894" width="9.140625" style="21"/>
    <col min="5895" max="5895" width="9.85546875" style="21" customWidth="1"/>
    <col min="5896" max="6141" width="9.140625" style="21"/>
    <col min="6142" max="6142" width="13.28515625" style="21" customWidth="1"/>
    <col min="6143" max="6143" width="19.7109375" style="21" customWidth="1"/>
    <col min="6144" max="6144" width="16.85546875" style="21" customWidth="1"/>
    <col min="6145" max="6146" width="9.140625" style="21"/>
    <col min="6147" max="6147" width="15.42578125" style="21" customWidth="1"/>
    <col min="6148" max="6148" width="11.42578125" style="21" customWidth="1"/>
    <col min="6149" max="6150" width="9.140625" style="21"/>
    <col min="6151" max="6151" width="9.85546875" style="21" customWidth="1"/>
    <col min="6152" max="6397" width="9.140625" style="21"/>
    <col min="6398" max="6398" width="13.28515625" style="21" customWidth="1"/>
    <col min="6399" max="6399" width="19.7109375" style="21" customWidth="1"/>
    <col min="6400" max="6400" width="16.85546875" style="21" customWidth="1"/>
    <col min="6401" max="6402" width="9.140625" style="21"/>
    <col min="6403" max="6403" width="15.42578125" style="21" customWidth="1"/>
    <col min="6404" max="6404" width="11.42578125" style="21" customWidth="1"/>
    <col min="6405" max="6406" width="9.140625" style="21"/>
    <col min="6407" max="6407" width="9.85546875" style="21" customWidth="1"/>
    <col min="6408" max="6653" width="9.140625" style="21"/>
    <col min="6654" max="6654" width="13.28515625" style="21" customWidth="1"/>
    <col min="6655" max="6655" width="19.7109375" style="21" customWidth="1"/>
    <col min="6656" max="6656" width="16.85546875" style="21" customWidth="1"/>
    <col min="6657" max="6658" width="9.140625" style="21"/>
    <col min="6659" max="6659" width="15.42578125" style="21" customWidth="1"/>
    <col min="6660" max="6660" width="11.42578125" style="21" customWidth="1"/>
    <col min="6661" max="6662" width="9.140625" style="21"/>
    <col min="6663" max="6663" width="9.85546875" style="21" customWidth="1"/>
    <col min="6664" max="6909" width="9.140625" style="21"/>
    <col min="6910" max="6910" width="13.28515625" style="21" customWidth="1"/>
    <col min="6911" max="6911" width="19.7109375" style="21" customWidth="1"/>
    <col min="6912" max="6912" width="16.85546875" style="21" customWidth="1"/>
    <col min="6913" max="6914" width="9.140625" style="21"/>
    <col min="6915" max="6915" width="15.42578125" style="21" customWidth="1"/>
    <col min="6916" max="6916" width="11.42578125" style="21" customWidth="1"/>
    <col min="6917" max="6918" width="9.140625" style="21"/>
    <col min="6919" max="6919" width="9.85546875" style="21" customWidth="1"/>
    <col min="6920" max="7165" width="9.140625" style="21"/>
    <col min="7166" max="7166" width="13.28515625" style="21" customWidth="1"/>
    <col min="7167" max="7167" width="19.7109375" style="21" customWidth="1"/>
    <col min="7168" max="7168" width="16.85546875" style="21" customWidth="1"/>
    <col min="7169" max="7170" width="9.140625" style="21"/>
    <col min="7171" max="7171" width="15.42578125" style="21" customWidth="1"/>
    <col min="7172" max="7172" width="11.42578125" style="21" customWidth="1"/>
    <col min="7173" max="7174" width="9.140625" style="21"/>
    <col min="7175" max="7175" width="9.85546875" style="21" customWidth="1"/>
    <col min="7176" max="7421" width="9.140625" style="21"/>
    <col min="7422" max="7422" width="13.28515625" style="21" customWidth="1"/>
    <col min="7423" max="7423" width="19.7109375" style="21" customWidth="1"/>
    <col min="7424" max="7424" width="16.85546875" style="21" customWidth="1"/>
    <col min="7425" max="7426" width="9.140625" style="21"/>
    <col min="7427" max="7427" width="15.42578125" style="21" customWidth="1"/>
    <col min="7428" max="7428" width="11.42578125" style="21" customWidth="1"/>
    <col min="7429" max="7430" width="9.140625" style="21"/>
    <col min="7431" max="7431" width="9.85546875" style="21" customWidth="1"/>
    <col min="7432" max="7677" width="9.140625" style="21"/>
    <col min="7678" max="7678" width="13.28515625" style="21" customWidth="1"/>
    <col min="7679" max="7679" width="19.7109375" style="21" customWidth="1"/>
    <col min="7680" max="7680" width="16.85546875" style="21" customWidth="1"/>
    <col min="7681" max="7682" width="9.140625" style="21"/>
    <col min="7683" max="7683" width="15.42578125" style="21" customWidth="1"/>
    <col min="7684" max="7684" width="11.42578125" style="21" customWidth="1"/>
    <col min="7685" max="7686" width="9.140625" style="21"/>
    <col min="7687" max="7687" width="9.85546875" style="21" customWidth="1"/>
    <col min="7688" max="7933" width="9.140625" style="21"/>
    <col min="7934" max="7934" width="13.28515625" style="21" customWidth="1"/>
    <col min="7935" max="7935" width="19.7109375" style="21" customWidth="1"/>
    <col min="7936" max="7936" width="16.85546875" style="21" customWidth="1"/>
    <col min="7937" max="7938" width="9.140625" style="21"/>
    <col min="7939" max="7939" width="15.42578125" style="21" customWidth="1"/>
    <col min="7940" max="7940" width="11.42578125" style="21" customWidth="1"/>
    <col min="7941" max="7942" width="9.140625" style="21"/>
    <col min="7943" max="7943" width="9.85546875" style="21" customWidth="1"/>
    <col min="7944" max="8189" width="9.140625" style="21"/>
    <col min="8190" max="8190" width="13.28515625" style="21" customWidth="1"/>
    <col min="8191" max="8191" width="19.7109375" style="21" customWidth="1"/>
    <col min="8192" max="8192" width="16.85546875" style="21" customWidth="1"/>
    <col min="8193" max="8194" width="9.140625" style="21"/>
    <col min="8195" max="8195" width="15.42578125" style="21" customWidth="1"/>
    <col min="8196" max="8196" width="11.42578125" style="21" customWidth="1"/>
    <col min="8197" max="8198" width="9.140625" style="21"/>
    <col min="8199" max="8199" width="9.85546875" style="21" customWidth="1"/>
    <col min="8200" max="8445" width="9.140625" style="21"/>
    <col min="8446" max="8446" width="13.28515625" style="21" customWidth="1"/>
    <col min="8447" max="8447" width="19.7109375" style="21" customWidth="1"/>
    <col min="8448" max="8448" width="16.85546875" style="21" customWidth="1"/>
    <col min="8449" max="8450" width="9.140625" style="21"/>
    <col min="8451" max="8451" width="15.42578125" style="21" customWidth="1"/>
    <col min="8452" max="8452" width="11.42578125" style="21" customWidth="1"/>
    <col min="8453" max="8454" width="9.140625" style="21"/>
    <col min="8455" max="8455" width="9.85546875" style="21" customWidth="1"/>
    <col min="8456" max="8701" width="9.140625" style="21"/>
    <col min="8702" max="8702" width="13.28515625" style="21" customWidth="1"/>
    <col min="8703" max="8703" width="19.7109375" style="21" customWidth="1"/>
    <col min="8704" max="8704" width="16.85546875" style="21" customWidth="1"/>
    <col min="8705" max="8706" width="9.140625" style="21"/>
    <col min="8707" max="8707" width="15.42578125" style="21" customWidth="1"/>
    <col min="8708" max="8708" width="11.42578125" style="21" customWidth="1"/>
    <col min="8709" max="8710" width="9.140625" style="21"/>
    <col min="8711" max="8711" width="9.85546875" style="21" customWidth="1"/>
    <col min="8712" max="8957" width="9.140625" style="21"/>
    <col min="8958" max="8958" width="13.28515625" style="21" customWidth="1"/>
    <col min="8959" max="8959" width="19.7109375" style="21" customWidth="1"/>
    <col min="8960" max="8960" width="16.85546875" style="21" customWidth="1"/>
    <col min="8961" max="8962" width="9.140625" style="21"/>
    <col min="8963" max="8963" width="15.42578125" style="21" customWidth="1"/>
    <col min="8964" max="8964" width="11.42578125" style="21" customWidth="1"/>
    <col min="8965" max="8966" width="9.140625" style="21"/>
    <col min="8967" max="8967" width="9.85546875" style="21" customWidth="1"/>
    <col min="8968" max="9213" width="9.140625" style="21"/>
    <col min="9214" max="9214" width="13.28515625" style="21" customWidth="1"/>
    <col min="9215" max="9215" width="19.7109375" style="21" customWidth="1"/>
    <col min="9216" max="9216" width="16.85546875" style="21" customWidth="1"/>
    <col min="9217" max="9218" width="9.140625" style="21"/>
    <col min="9219" max="9219" width="15.42578125" style="21" customWidth="1"/>
    <col min="9220" max="9220" width="11.42578125" style="21" customWidth="1"/>
    <col min="9221" max="9222" width="9.140625" style="21"/>
    <col min="9223" max="9223" width="9.85546875" style="21" customWidth="1"/>
    <col min="9224" max="9469" width="9.140625" style="21"/>
    <col min="9470" max="9470" width="13.28515625" style="21" customWidth="1"/>
    <col min="9471" max="9471" width="19.7109375" style="21" customWidth="1"/>
    <col min="9472" max="9472" width="16.85546875" style="21" customWidth="1"/>
    <col min="9473" max="9474" width="9.140625" style="21"/>
    <col min="9475" max="9475" width="15.42578125" style="21" customWidth="1"/>
    <col min="9476" max="9476" width="11.42578125" style="21" customWidth="1"/>
    <col min="9477" max="9478" width="9.140625" style="21"/>
    <col min="9479" max="9479" width="9.85546875" style="21" customWidth="1"/>
    <col min="9480" max="9725" width="9.140625" style="21"/>
    <col min="9726" max="9726" width="13.28515625" style="21" customWidth="1"/>
    <col min="9727" max="9727" width="19.7109375" style="21" customWidth="1"/>
    <col min="9728" max="9728" width="16.85546875" style="21" customWidth="1"/>
    <col min="9729" max="9730" width="9.140625" style="21"/>
    <col min="9731" max="9731" width="15.42578125" style="21" customWidth="1"/>
    <col min="9732" max="9732" width="11.42578125" style="21" customWidth="1"/>
    <col min="9733" max="9734" width="9.140625" style="21"/>
    <col min="9735" max="9735" width="9.85546875" style="21" customWidth="1"/>
    <col min="9736" max="9981" width="9.140625" style="21"/>
    <col min="9982" max="9982" width="13.28515625" style="21" customWidth="1"/>
    <col min="9983" max="9983" width="19.7109375" style="21" customWidth="1"/>
    <col min="9984" max="9984" width="16.85546875" style="21" customWidth="1"/>
    <col min="9985" max="9986" width="9.140625" style="21"/>
    <col min="9987" max="9987" width="15.42578125" style="21" customWidth="1"/>
    <col min="9988" max="9988" width="11.42578125" style="21" customWidth="1"/>
    <col min="9989" max="9990" width="9.140625" style="21"/>
    <col min="9991" max="9991" width="9.85546875" style="21" customWidth="1"/>
    <col min="9992" max="10237" width="9.140625" style="21"/>
    <col min="10238" max="10238" width="13.28515625" style="21" customWidth="1"/>
    <col min="10239" max="10239" width="19.7109375" style="21" customWidth="1"/>
    <col min="10240" max="10240" width="16.85546875" style="21" customWidth="1"/>
    <col min="10241" max="10242" width="9.140625" style="21"/>
    <col min="10243" max="10243" width="15.42578125" style="21" customWidth="1"/>
    <col min="10244" max="10244" width="11.42578125" style="21" customWidth="1"/>
    <col min="10245" max="10246" width="9.140625" style="21"/>
    <col min="10247" max="10247" width="9.85546875" style="21" customWidth="1"/>
    <col min="10248" max="10493" width="9.140625" style="21"/>
    <col min="10494" max="10494" width="13.28515625" style="21" customWidth="1"/>
    <col min="10495" max="10495" width="19.7109375" style="21" customWidth="1"/>
    <col min="10496" max="10496" width="16.85546875" style="21" customWidth="1"/>
    <col min="10497" max="10498" width="9.140625" style="21"/>
    <col min="10499" max="10499" width="15.42578125" style="21" customWidth="1"/>
    <col min="10500" max="10500" width="11.42578125" style="21" customWidth="1"/>
    <col min="10501" max="10502" width="9.140625" style="21"/>
    <col min="10503" max="10503" width="9.85546875" style="21" customWidth="1"/>
    <col min="10504" max="10749" width="9.140625" style="21"/>
    <col min="10750" max="10750" width="13.28515625" style="21" customWidth="1"/>
    <col min="10751" max="10751" width="19.7109375" style="21" customWidth="1"/>
    <col min="10752" max="10752" width="16.85546875" style="21" customWidth="1"/>
    <col min="10753" max="10754" width="9.140625" style="21"/>
    <col min="10755" max="10755" width="15.42578125" style="21" customWidth="1"/>
    <col min="10756" max="10756" width="11.42578125" style="21" customWidth="1"/>
    <col min="10757" max="10758" width="9.140625" style="21"/>
    <col min="10759" max="10759" width="9.85546875" style="21" customWidth="1"/>
    <col min="10760" max="11005" width="9.140625" style="21"/>
    <col min="11006" max="11006" width="13.28515625" style="21" customWidth="1"/>
    <col min="11007" max="11007" width="19.7109375" style="21" customWidth="1"/>
    <col min="11008" max="11008" width="16.85546875" style="21" customWidth="1"/>
    <col min="11009" max="11010" width="9.140625" style="21"/>
    <col min="11011" max="11011" width="15.42578125" style="21" customWidth="1"/>
    <col min="11012" max="11012" width="11.42578125" style="21" customWidth="1"/>
    <col min="11013" max="11014" width="9.140625" style="21"/>
    <col min="11015" max="11015" width="9.85546875" style="21" customWidth="1"/>
    <col min="11016" max="11261" width="9.140625" style="21"/>
    <col min="11262" max="11262" width="13.28515625" style="21" customWidth="1"/>
    <col min="11263" max="11263" width="19.7109375" style="21" customWidth="1"/>
    <col min="11264" max="11264" width="16.85546875" style="21" customWidth="1"/>
    <col min="11265" max="11266" width="9.140625" style="21"/>
    <col min="11267" max="11267" width="15.42578125" style="21" customWidth="1"/>
    <col min="11268" max="11268" width="11.42578125" style="21" customWidth="1"/>
    <col min="11269" max="11270" width="9.140625" style="21"/>
    <col min="11271" max="11271" width="9.85546875" style="21" customWidth="1"/>
    <col min="11272" max="11517" width="9.140625" style="21"/>
    <col min="11518" max="11518" width="13.28515625" style="21" customWidth="1"/>
    <col min="11519" max="11519" width="19.7109375" style="21" customWidth="1"/>
    <col min="11520" max="11520" width="16.85546875" style="21" customWidth="1"/>
    <col min="11521" max="11522" width="9.140625" style="21"/>
    <col min="11523" max="11523" width="15.42578125" style="21" customWidth="1"/>
    <col min="11524" max="11524" width="11.42578125" style="21" customWidth="1"/>
    <col min="11525" max="11526" width="9.140625" style="21"/>
    <col min="11527" max="11527" width="9.85546875" style="21" customWidth="1"/>
    <col min="11528" max="11773" width="9.140625" style="21"/>
    <col min="11774" max="11774" width="13.28515625" style="21" customWidth="1"/>
    <col min="11775" max="11775" width="19.7109375" style="21" customWidth="1"/>
    <col min="11776" max="11776" width="16.85546875" style="21" customWidth="1"/>
    <col min="11777" max="11778" width="9.140625" style="21"/>
    <col min="11779" max="11779" width="15.42578125" style="21" customWidth="1"/>
    <col min="11780" max="11780" width="11.42578125" style="21" customWidth="1"/>
    <col min="11781" max="11782" width="9.140625" style="21"/>
    <col min="11783" max="11783" width="9.85546875" style="21" customWidth="1"/>
    <col min="11784" max="12029" width="9.140625" style="21"/>
    <col min="12030" max="12030" width="13.28515625" style="21" customWidth="1"/>
    <col min="12031" max="12031" width="19.7109375" style="21" customWidth="1"/>
    <col min="12032" max="12032" width="16.85546875" style="21" customWidth="1"/>
    <col min="12033" max="12034" width="9.140625" style="21"/>
    <col min="12035" max="12035" width="15.42578125" style="21" customWidth="1"/>
    <col min="12036" max="12036" width="11.42578125" style="21" customWidth="1"/>
    <col min="12037" max="12038" width="9.140625" style="21"/>
    <col min="12039" max="12039" width="9.85546875" style="21" customWidth="1"/>
    <col min="12040" max="12285" width="9.140625" style="21"/>
    <col min="12286" max="12286" width="13.28515625" style="21" customWidth="1"/>
    <col min="12287" max="12287" width="19.7109375" style="21" customWidth="1"/>
    <col min="12288" max="12288" width="16.85546875" style="21" customWidth="1"/>
    <col min="12289" max="12290" width="9.140625" style="21"/>
    <col min="12291" max="12291" width="15.42578125" style="21" customWidth="1"/>
    <col min="12292" max="12292" width="11.42578125" style="21" customWidth="1"/>
    <col min="12293" max="12294" width="9.140625" style="21"/>
    <col min="12295" max="12295" width="9.85546875" style="21" customWidth="1"/>
    <col min="12296" max="12541" width="9.140625" style="21"/>
    <col min="12542" max="12542" width="13.28515625" style="21" customWidth="1"/>
    <col min="12543" max="12543" width="19.7109375" style="21" customWidth="1"/>
    <col min="12544" max="12544" width="16.85546875" style="21" customWidth="1"/>
    <col min="12545" max="12546" width="9.140625" style="21"/>
    <col min="12547" max="12547" width="15.42578125" style="21" customWidth="1"/>
    <col min="12548" max="12548" width="11.42578125" style="21" customWidth="1"/>
    <col min="12549" max="12550" width="9.140625" style="21"/>
    <col min="12551" max="12551" width="9.85546875" style="21" customWidth="1"/>
    <col min="12552" max="12797" width="9.140625" style="21"/>
    <col min="12798" max="12798" width="13.28515625" style="21" customWidth="1"/>
    <col min="12799" max="12799" width="19.7109375" style="21" customWidth="1"/>
    <col min="12800" max="12800" width="16.85546875" style="21" customWidth="1"/>
    <col min="12801" max="12802" width="9.140625" style="21"/>
    <col min="12803" max="12803" width="15.42578125" style="21" customWidth="1"/>
    <col min="12804" max="12804" width="11.42578125" style="21" customWidth="1"/>
    <col min="12805" max="12806" width="9.140625" style="21"/>
    <col min="12807" max="12807" width="9.85546875" style="21" customWidth="1"/>
    <col min="12808" max="13053" width="9.140625" style="21"/>
    <col min="13054" max="13054" width="13.28515625" style="21" customWidth="1"/>
    <col min="13055" max="13055" width="19.7109375" style="21" customWidth="1"/>
    <col min="13056" max="13056" width="16.85546875" style="21" customWidth="1"/>
    <col min="13057" max="13058" width="9.140625" style="21"/>
    <col min="13059" max="13059" width="15.42578125" style="21" customWidth="1"/>
    <col min="13060" max="13060" width="11.42578125" style="21" customWidth="1"/>
    <col min="13061" max="13062" width="9.140625" style="21"/>
    <col min="13063" max="13063" width="9.85546875" style="21" customWidth="1"/>
    <col min="13064" max="13309" width="9.140625" style="21"/>
    <col min="13310" max="13310" width="13.28515625" style="21" customWidth="1"/>
    <col min="13311" max="13311" width="19.7109375" style="21" customWidth="1"/>
    <col min="13312" max="13312" width="16.85546875" style="21" customWidth="1"/>
    <col min="13313" max="13314" width="9.140625" style="21"/>
    <col min="13315" max="13315" width="15.42578125" style="21" customWidth="1"/>
    <col min="13316" max="13316" width="11.42578125" style="21" customWidth="1"/>
    <col min="13317" max="13318" width="9.140625" style="21"/>
    <col min="13319" max="13319" width="9.85546875" style="21" customWidth="1"/>
    <col min="13320" max="13565" width="9.140625" style="21"/>
    <col min="13566" max="13566" width="13.28515625" style="21" customWidth="1"/>
    <col min="13567" max="13567" width="19.7109375" style="21" customWidth="1"/>
    <col min="13568" max="13568" width="16.85546875" style="21" customWidth="1"/>
    <col min="13569" max="13570" width="9.140625" style="21"/>
    <col min="13571" max="13571" width="15.42578125" style="21" customWidth="1"/>
    <col min="13572" max="13572" width="11.42578125" style="21" customWidth="1"/>
    <col min="13573" max="13574" width="9.140625" style="21"/>
    <col min="13575" max="13575" width="9.85546875" style="21" customWidth="1"/>
    <col min="13576" max="13821" width="9.140625" style="21"/>
    <col min="13822" max="13822" width="13.28515625" style="21" customWidth="1"/>
    <col min="13823" max="13823" width="19.7109375" style="21" customWidth="1"/>
    <col min="13824" max="13824" width="16.85546875" style="21" customWidth="1"/>
    <col min="13825" max="13826" width="9.140625" style="21"/>
    <col min="13827" max="13827" width="15.42578125" style="21" customWidth="1"/>
    <col min="13828" max="13828" width="11.42578125" style="21" customWidth="1"/>
    <col min="13829" max="13830" width="9.140625" style="21"/>
    <col min="13831" max="13831" width="9.85546875" style="21" customWidth="1"/>
    <col min="13832" max="14077" width="9.140625" style="21"/>
    <col min="14078" max="14078" width="13.28515625" style="21" customWidth="1"/>
    <col min="14079" max="14079" width="19.7109375" style="21" customWidth="1"/>
    <col min="14080" max="14080" width="16.85546875" style="21" customWidth="1"/>
    <col min="14081" max="14082" width="9.140625" style="21"/>
    <col min="14083" max="14083" width="15.42578125" style="21" customWidth="1"/>
    <col min="14084" max="14084" width="11.42578125" style="21" customWidth="1"/>
    <col min="14085" max="14086" width="9.140625" style="21"/>
    <col min="14087" max="14087" width="9.85546875" style="21" customWidth="1"/>
    <col min="14088" max="14333" width="9.140625" style="21"/>
    <col min="14334" max="14334" width="13.28515625" style="21" customWidth="1"/>
    <col min="14335" max="14335" width="19.7109375" style="21" customWidth="1"/>
    <col min="14336" max="14336" width="16.85546875" style="21" customWidth="1"/>
    <col min="14337" max="14338" width="9.140625" style="21"/>
    <col min="14339" max="14339" width="15.42578125" style="21" customWidth="1"/>
    <col min="14340" max="14340" width="11.42578125" style="21" customWidth="1"/>
    <col min="14341" max="14342" width="9.140625" style="21"/>
    <col min="14343" max="14343" width="9.85546875" style="21" customWidth="1"/>
    <col min="14344" max="14589" width="9.140625" style="21"/>
    <col min="14590" max="14590" width="13.28515625" style="21" customWidth="1"/>
    <col min="14591" max="14591" width="19.7109375" style="21" customWidth="1"/>
    <col min="14592" max="14592" width="16.85546875" style="21" customWidth="1"/>
    <col min="14593" max="14594" width="9.140625" style="21"/>
    <col min="14595" max="14595" width="15.42578125" style="21" customWidth="1"/>
    <col min="14596" max="14596" width="11.42578125" style="21" customWidth="1"/>
    <col min="14597" max="14598" width="9.140625" style="21"/>
    <col min="14599" max="14599" width="9.85546875" style="21" customWidth="1"/>
    <col min="14600" max="14845" width="9.140625" style="21"/>
    <col min="14846" max="14846" width="13.28515625" style="21" customWidth="1"/>
    <col min="14847" max="14847" width="19.7109375" style="21" customWidth="1"/>
    <col min="14848" max="14848" width="16.85546875" style="21" customWidth="1"/>
    <col min="14849" max="14850" width="9.140625" style="21"/>
    <col min="14851" max="14851" width="15.42578125" style="21" customWidth="1"/>
    <col min="14852" max="14852" width="11.42578125" style="21" customWidth="1"/>
    <col min="14853" max="14854" width="9.140625" style="21"/>
    <col min="14855" max="14855" width="9.85546875" style="21" customWidth="1"/>
    <col min="14856" max="15101" width="9.140625" style="21"/>
    <col min="15102" max="15102" width="13.28515625" style="21" customWidth="1"/>
    <col min="15103" max="15103" width="19.7109375" style="21" customWidth="1"/>
    <col min="15104" max="15104" width="16.85546875" style="21" customWidth="1"/>
    <col min="15105" max="15106" width="9.140625" style="21"/>
    <col min="15107" max="15107" width="15.42578125" style="21" customWidth="1"/>
    <col min="15108" max="15108" width="11.42578125" style="21" customWidth="1"/>
    <col min="15109" max="15110" width="9.140625" style="21"/>
    <col min="15111" max="15111" width="9.85546875" style="21" customWidth="1"/>
    <col min="15112" max="15357" width="9.140625" style="21"/>
    <col min="15358" max="15358" width="13.28515625" style="21" customWidth="1"/>
    <col min="15359" max="15359" width="19.7109375" style="21" customWidth="1"/>
    <col min="15360" max="15360" width="16.85546875" style="21" customWidth="1"/>
    <col min="15361" max="15362" width="9.140625" style="21"/>
    <col min="15363" max="15363" width="15.42578125" style="21" customWidth="1"/>
    <col min="15364" max="15364" width="11.42578125" style="21" customWidth="1"/>
    <col min="15365" max="15366" width="9.140625" style="21"/>
    <col min="15367" max="15367" width="9.85546875" style="21" customWidth="1"/>
    <col min="15368" max="15613" width="9.140625" style="21"/>
    <col min="15614" max="15614" width="13.28515625" style="21" customWidth="1"/>
    <col min="15615" max="15615" width="19.7109375" style="21" customWidth="1"/>
    <col min="15616" max="15616" width="16.85546875" style="21" customWidth="1"/>
    <col min="15617" max="15618" width="9.140625" style="21"/>
    <col min="15619" max="15619" width="15.42578125" style="21" customWidth="1"/>
    <col min="15620" max="15620" width="11.42578125" style="21" customWidth="1"/>
    <col min="15621" max="15622" width="9.140625" style="21"/>
    <col min="15623" max="15623" width="9.85546875" style="21" customWidth="1"/>
    <col min="15624" max="15869" width="9.140625" style="21"/>
    <col min="15870" max="15870" width="13.28515625" style="21" customWidth="1"/>
    <col min="15871" max="15871" width="19.7109375" style="21" customWidth="1"/>
    <col min="15872" max="15872" width="16.85546875" style="21" customWidth="1"/>
    <col min="15873" max="15874" width="9.140625" style="21"/>
    <col min="15875" max="15875" width="15.42578125" style="21" customWidth="1"/>
    <col min="15876" max="15876" width="11.42578125" style="21" customWidth="1"/>
    <col min="15877" max="15878" width="9.140625" style="21"/>
    <col min="15879" max="15879" width="9.85546875" style="21" customWidth="1"/>
    <col min="15880" max="16125" width="9.140625" style="21"/>
    <col min="16126" max="16126" width="13.28515625" style="21" customWidth="1"/>
    <col min="16127" max="16127" width="19.7109375" style="21" customWidth="1"/>
    <col min="16128" max="16128" width="16.85546875" style="21" customWidth="1"/>
    <col min="16129" max="16130" width="9.140625" style="21"/>
    <col min="16131" max="16131" width="15.42578125" style="21" customWidth="1"/>
    <col min="16132" max="16132" width="11.42578125" style="21" customWidth="1"/>
    <col min="16133" max="16134" width="9.140625" style="21"/>
    <col min="16135" max="16135" width="9.85546875" style="21" customWidth="1"/>
    <col min="16136" max="16384" width="9.140625" style="21"/>
  </cols>
  <sheetData>
    <row r="1" spans="1:7" ht="24" customHeight="1" x14ac:dyDescent="0.25">
      <c r="A1" s="154" t="s">
        <v>14</v>
      </c>
      <c r="B1" s="155"/>
      <c r="C1" s="155"/>
      <c r="D1" s="155"/>
      <c r="E1" s="156"/>
    </row>
    <row r="2" spans="1:7" x14ac:dyDescent="0.25">
      <c r="A2" s="157" t="s">
        <v>9</v>
      </c>
      <c r="B2" s="158"/>
      <c r="C2" s="158"/>
      <c r="D2" s="158"/>
      <c r="E2" s="159"/>
    </row>
    <row r="3" spans="1:7" ht="24.75" customHeight="1" x14ac:dyDescent="0.25">
      <c r="A3" s="160" t="s">
        <v>10</v>
      </c>
      <c r="B3" s="161"/>
      <c r="C3" s="161"/>
      <c r="D3" s="161"/>
      <c r="E3" s="162"/>
      <c r="G3" s="18"/>
    </row>
    <row r="4" spans="1:7" ht="24.75" customHeight="1" x14ac:dyDescent="0.25">
      <c r="A4" s="160" t="s">
        <v>15</v>
      </c>
      <c r="B4" s="161"/>
      <c r="C4" s="161"/>
      <c r="D4" s="161"/>
      <c r="E4" s="162"/>
      <c r="G4" s="18"/>
    </row>
    <row r="5" spans="1:7" ht="14.25" customHeight="1" thickBot="1" x14ac:dyDescent="0.3">
      <c r="A5" s="19"/>
      <c r="B5" s="22"/>
      <c r="C5" s="22"/>
      <c r="D5" s="23"/>
      <c r="E5" s="35"/>
      <c r="G5" s="18"/>
    </row>
    <row r="6" spans="1:7" ht="15" customHeight="1" x14ac:dyDescent="0.25">
      <c r="A6" s="176" t="s">
        <v>2</v>
      </c>
      <c r="B6" s="178" t="s">
        <v>0</v>
      </c>
      <c r="C6" s="178"/>
      <c r="D6" s="178" t="s">
        <v>1</v>
      </c>
      <c r="E6" s="179"/>
    </row>
    <row r="7" spans="1:7" s="12" customFormat="1" ht="15.75" thickBot="1" x14ac:dyDescent="0.3">
      <c r="A7" s="177"/>
      <c r="B7" s="4" t="s">
        <v>7</v>
      </c>
      <c r="C7" s="4" t="s">
        <v>8</v>
      </c>
      <c r="D7" s="4" t="s">
        <v>7</v>
      </c>
      <c r="E7" s="30" t="s">
        <v>8</v>
      </c>
    </row>
    <row r="8" spans="1:7" x14ac:dyDescent="0.25">
      <c r="A8" s="36">
        <v>42700</v>
      </c>
      <c r="B8" s="37">
        <v>35.6</v>
      </c>
      <c r="C8" s="37">
        <v>78.5</v>
      </c>
      <c r="D8" s="37">
        <v>51.2</v>
      </c>
      <c r="E8" s="38">
        <v>255.5</v>
      </c>
    </row>
    <row r="9" spans="1:7" x14ac:dyDescent="0.25">
      <c r="A9" s="5">
        <v>42701</v>
      </c>
      <c r="B9" s="7"/>
      <c r="C9" s="7"/>
      <c r="D9" s="17">
        <v>47.7</v>
      </c>
      <c r="E9" s="39">
        <v>192.29999999999998</v>
      </c>
    </row>
    <row r="10" spans="1:7" x14ac:dyDescent="0.25">
      <c r="A10" s="5">
        <v>42702</v>
      </c>
      <c r="B10" s="17">
        <v>44.5</v>
      </c>
      <c r="C10" s="17">
        <v>116.1</v>
      </c>
      <c r="D10" s="17"/>
      <c r="E10" s="39"/>
    </row>
    <row r="11" spans="1:7" x14ac:dyDescent="0.25">
      <c r="A11" s="5">
        <v>42703</v>
      </c>
      <c r="B11" s="17">
        <v>0</v>
      </c>
      <c r="C11" s="17">
        <v>0</v>
      </c>
      <c r="D11" s="17"/>
      <c r="E11" s="39"/>
    </row>
    <row r="12" spans="1:7" x14ac:dyDescent="0.25">
      <c r="A12" s="5">
        <v>42704</v>
      </c>
      <c r="B12" s="17">
        <v>54</v>
      </c>
      <c r="C12" s="17">
        <v>227.2</v>
      </c>
      <c r="D12" s="17">
        <v>58</v>
      </c>
      <c r="E12" s="39">
        <v>301.50000000000006</v>
      </c>
    </row>
    <row r="13" spans="1:7" x14ac:dyDescent="0.25">
      <c r="A13" s="5">
        <v>42731</v>
      </c>
      <c r="B13" s="17"/>
      <c r="C13" s="17"/>
      <c r="D13" s="17"/>
      <c r="E13" s="39"/>
    </row>
    <row r="14" spans="1:7" x14ac:dyDescent="0.25">
      <c r="A14" s="5">
        <v>42732</v>
      </c>
      <c r="B14" s="17">
        <v>61.800000000000004</v>
      </c>
      <c r="C14" s="17">
        <v>375.6</v>
      </c>
      <c r="D14" s="17"/>
      <c r="E14" s="39"/>
    </row>
    <row r="15" spans="1:7" x14ac:dyDescent="0.25">
      <c r="A15" s="5">
        <v>42733</v>
      </c>
      <c r="B15" s="7"/>
      <c r="C15" s="7"/>
      <c r="D15" s="17">
        <v>60.2</v>
      </c>
      <c r="E15" s="39">
        <v>293.40000000000003</v>
      </c>
    </row>
    <row r="16" spans="1:7" x14ac:dyDescent="0.25">
      <c r="A16" s="5">
        <v>42734</v>
      </c>
      <c r="B16" s="17"/>
      <c r="C16" s="17"/>
      <c r="D16" s="17"/>
      <c r="E16" s="39"/>
    </row>
    <row r="17" spans="1:5" x14ac:dyDescent="0.25">
      <c r="A17" s="5">
        <v>42735</v>
      </c>
      <c r="B17" s="17"/>
      <c r="C17" s="17"/>
      <c r="D17" s="17"/>
      <c r="E17" s="39"/>
    </row>
    <row r="18" spans="1:5" x14ac:dyDescent="0.25">
      <c r="A18" s="5">
        <v>42762</v>
      </c>
      <c r="B18" s="17">
        <v>31.7</v>
      </c>
      <c r="C18" s="17">
        <v>52.2</v>
      </c>
      <c r="D18" s="7">
        <v>42</v>
      </c>
      <c r="E18" s="27">
        <v>100</v>
      </c>
    </row>
    <row r="19" spans="1:5" x14ac:dyDescent="0.25">
      <c r="A19" s="5">
        <v>42762</v>
      </c>
      <c r="B19" s="17">
        <v>44.2</v>
      </c>
      <c r="C19" s="17">
        <v>116</v>
      </c>
      <c r="D19" s="17"/>
      <c r="E19" s="39"/>
    </row>
    <row r="20" spans="1:5" x14ac:dyDescent="0.25">
      <c r="A20" s="5">
        <v>42762</v>
      </c>
      <c r="B20" s="17">
        <v>40.200000000000003</v>
      </c>
      <c r="C20" s="17">
        <v>102.3</v>
      </c>
      <c r="D20" s="17"/>
      <c r="E20" s="39"/>
    </row>
    <row r="21" spans="1:5" x14ac:dyDescent="0.25">
      <c r="A21" s="5">
        <v>42763</v>
      </c>
      <c r="B21" s="17">
        <v>35.6</v>
      </c>
      <c r="C21" s="17">
        <v>78.5</v>
      </c>
      <c r="D21" s="17">
        <v>35.1</v>
      </c>
      <c r="E21" s="39">
        <v>71</v>
      </c>
    </row>
    <row r="22" spans="1:5" x14ac:dyDescent="0.25">
      <c r="A22" s="5">
        <v>42763</v>
      </c>
      <c r="B22" s="17">
        <v>36.200000000000003</v>
      </c>
      <c r="C22" s="17">
        <v>65.5</v>
      </c>
      <c r="D22" s="17"/>
      <c r="E22" s="39"/>
    </row>
    <row r="23" spans="1:5" x14ac:dyDescent="0.25">
      <c r="A23" s="5">
        <v>42763</v>
      </c>
      <c r="B23" s="17">
        <v>35.1</v>
      </c>
      <c r="C23" s="17">
        <v>71</v>
      </c>
      <c r="D23" s="17"/>
      <c r="E23" s="39"/>
    </row>
    <row r="24" spans="1:5" x14ac:dyDescent="0.25">
      <c r="A24" s="5">
        <v>42764</v>
      </c>
      <c r="B24" s="17">
        <v>53.7</v>
      </c>
      <c r="C24" s="17">
        <v>227.1</v>
      </c>
      <c r="D24" s="17">
        <v>45.2</v>
      </c>
      <c r="E24" s="39">
        <v>157.1</v>
      </c>
    </row>
    <row r="25" spans="1:5" x14ac:dyDescent="0.25">
      <c r="A25" s="5">
        <v>42765</v>
      </c>
      <c r="B25" s="7"/>
      <c r="C25" s="7"/>
      <c r="D25" s="17">
        <v>52.2</v>
      </c>
      <c r="E25" s="39">
        <v>249.1</v>
      </c>
    </row>
    <row r="26" spans="1:5" x14ac:dyDescent="0.25">
      <c r="A26" s="5">
        <v>42766</v>
      </c>
      <c r="B26" s="17"/>
      <c r="C26" s="17"/>
      <c r="D26" s="17"/>
      <c r="E26" s="39"/>
    </row>
    <row r="27" spans="1:5" x14ac:dyDescent="0.25">
      <c r="A27" s="5">
        <v>42790</v>
      </c>
      <c r="B27" s="7">
        <v>45</v>
      </c>
      <c r="C27" s="7">
        <v>166</v>
      </c>
      <c r="D27" s="17"/>
      <c r="E27" s="39"/>
    </row>
    <row r="28" spans="1:5" x14ac:dyDescent="0.25">
      <c r="A28" s="5">
        <v>42791</v>
      </c>
      <c r="B28" s="7">
        <v>61</v>
      </c>
      <c r="C28" s="7">
        <v>360</v>
      </c>
      <c r="D28" s="7">
        <v>68</v>
      </c>
      <c r="E28" s="27">
        <v>533</v>
      </c>
    </row>
    <row r="29" spans="1:5" x14ac:dyDescent="0.25">
      <c r="A29" s="5">
        <v>42791</v>
      </c>
      <c r="B29" s="7"/>
      <c r="C29" s="7"/>
      <c r="D29" s="7">
        <v>41</v>
      </c>
      <c r="E29" s="27">
        <v>100</v>
      </c>
    </row>
    <row r="30" spans="1:5" x14ac:dyDescent="0.25">
      <c r="A30" s="5">
        <v>42791</v>
      </c>
      <c r="B30" s="7"/>
      <c r="C30" s="7"/>
      <c r="D30" s="7">
        <v>33</v>
      </c>
      <c r="E30" s="27">
        <v>55</v>
      </c>
    </row>
    <row r="31" spans="1:5" x14ac:dyDescent="0.25">
      <c r="A31" s="5">
        <v>42791</v>
      </c>
      <c r="B31" s="7"/>
      <c r="C31" s="7"/>
      <c r="D31" s="7">
        <v>35</v>
      </c>
      <c r="E31" s="27">
        <v>82</v>
      </c>
    </row>
    <row r="32" spans="1:5" x14ac:dyDescent="0.25">
      <c r="A32" s="5">
        <v>42791</v>
      </c>
      <c r="B32" s="7"/>
      <c r="C32" s="7"/>
      <c r="D32" s="7">
        <v>37</v>
      </c>
      <c r="E32" s="27">
        <v>66</v>
      </c>
    </row>
    <row r="33" spans="1:5" x14ac:dyDescent="0.25">
      <c r="A33" s="5">
        <v>42791</v>
      </c>
      <c r="B33" s="7"/>
      <c r="C33" s="7"/>
      <c r="D33" s="7">
        <v>35</v>
      </c>
      <c r="E33" s="27">
        <v>78</v>
      </c>
    </row>
    <row r="34" spans="1:5" x14ac:dyDescent="0.25">
      <c r="A34" s="5">
        <v>42792</v>
      </c>
      <c r="B34" s="7">
        <v>37</v>
      </c>
      <c r="C34" s="7">
        <v>85</v>
      </c>
      <c r="D34" s="17"/>
      <c r="E34" s="39"/>
    </row>
    <row r="35" spans="1:5" x14ac:dyDescent="0.25">
      <c r="A35" s="5">
        <v>42793</v>
      </c>
      <c r="B35" s="17">
        <v>0</v>
      </c>
      <c r="C35" s="17">
        <v>0</v>
      </c>
      <c r="D35" s="17"/>
      <c r="E35" s="39"/>
    </row>
    <row r="36" spans="1:5" x14ac:dyDescent="0.25">
      <c r="A36" s="5">
        <v>42794</v>
      </c>
      <c r="B36" s="17">
        <v>0</v>
      </c>
      <c r="C36" s="17">
        <v>0</v>
      </c>
      <c r="D36" s="17"/>
      <c r="E36" s="39"/>
    </row>
    <row r="37" spans="1:5" x14ac:dyDescent="0.25">
      <c r="A37" s="5">
        <v>42819</v>
      </c>
      <c r="B37" s="7">
        <v>35</v>
      </c>
      <c r="C37" s="7">
        <v>65</v>
      </c>
      <c r="D37" s="7">
        <v>37</v>
      </c>
      <c r="E37" s="27">
        <v>70</v>
      </c>
    </row>
    <row r="38" spans="1:5" x14ac:dyDescent="0.25">
      <c r="A38" s="5">
        <v>42819</v>
      </c>
      <c r="B38" s="7"/>
      <c r="C38" s="7"/>
      <c r="D38" s="7">
        <v>33</v>
      </c>
      <c r="E38" s="27">
        <v>55</v>
      </c>
    </row>
    <row r="39" spans="1:5" x14ac:dyDescent="0.25">
      <c r="A39" s="5">
        <v>42820</v>
      </c>
      <c r="B39" s="7">
        <v>55</v>
      </c>
      <c r="C39" s="7">
        <v>382</v>
      </c>
      <c r="D39" s="7">
        <v>44</v>
      </c>
      <c r="E39" s="27">
        <v>180</v>
      </c>
    </row>
    <row r="40" spans="1:5" x14ac:dyDescent="0.25">
      <c r="A40" s="5">
        <v>42821</v>
      </c>
      <c r="B40" s="17">
        <v>31.2</v>
      </c>
      <c r="C40" s="17">
        <v>23.5</v>
      </c>
      <c r="D40" s="17">
        <v>40.200000000000003</v>
      </c>
      <c r="E40" s="39">
        <v>102.3</v>
      </c>
    </row>
    <row r="41" spans="1:5" x14ac:dyDescent="0.25">
      <c r="A41" s="5">
        <v>42821</v>
      </c>
      <c r="B41" s="17">
        <v>32.700000000000003</v>
      </c>
      <c r="C41" s="17">
        <v>56.1</v>
      </c>
      <c r="D41" s="17">
        <v>31.7</v>
      </c>
      <c r="E41" s="39">
        <v>52.2</v>
      </c>
    </row>
    <row r="42" spans="1:5" x14ac:dyDescent="0.25">
      <c r="A42" s="5">
        <v>42821</v>
      </c>
      <c r="B42" s="17">
        <v>36.700000000000003</v>
      </c>
      <c r="C42" s="17">
        <v>85.6</v>
      </c>
      <c r="D42" s="17">
        <v>44.2</v>
      </c>
      <c r="E42" s="39">
        <v>116</v>
      </c>
    </row>
    <row r="43" spans="1:5" x14ac:dyDescent="0.25">
      <c r="A43" s="5">
        <v>42821</v>
      </c>
      <c r="B43" s="17">
        <v>35.6</v>
      </c>
      <c r="C43" s="17">
        <v>78.5</v>
      </c>
      <c r="D43" s="17">
        <v>60.2</v>
      </c>
      <c r="E43" s="39">
        <v>293.40000000000003</v>
      </c>
    </row>
    <row r="44" spans="1:5" x14ac:dyDescent="0.25">
      <c r="A44" s="5">
        <v>42821</v>
      </c>
      <c r="B44" s="17">
        <v>36.200000000000003</v>
      </c>
      <c r="C44" s="17">
        <v>65.5</v>
      </c>
      <c r="D44" s="7"/>
      <c r="E44" s="27"/>
    </row>
    <row r="45" spans="1:5" x14ac:dyDescent="0.25">
      <c r="A45" s="5">
        <v>42822</v>
      </c>
      <c r="B45" s="7">
        <v>25</v>
      </c>
      <c r="C45" s="7">
        <v>20</v>
      </c>
      <c r="D45" s="7">
        <v>32</v>
      </c>
      <c r="E45" s="27">
        <v>25</v>
      </c>
    </row>
    <row r="46" spans="1:5" x14ac:dyDescent="0.25">
      <c r="A46" s="5">
        <v>42822</v>
      </c>
      <c r="B46" s="7">
        <v>30</v>
      </c>
      <c r="C46" s="7">
        <v>55</v>
      </c>
      <c r="D46" s="7">
        <v>35</v>
      </c>
      <c r="E46" s="27">
        <v>54</v>
      </c>
    </row>
    <row r="47" spans="1:5" x14ac:dyDescent="0.25">
      <c r="A47" s="5">
        <v>42822</v>
      </c>
      <c r="B47" s="7">
        <v>33</v>
      </c>
      <c r="C47" s="7">
        <v>86</v>
      </c>
      <c r="D47" s="7">
        <v>23</v>
      </c>
      <c r="E47" s="27">
        <v>21</v>
      </c>
    </row>
    <row r="48" spans="1:5" x14ac:dyDescent="0.25">
      <c r="A48" s="5">
        <v>42822</v>
      </c>
      <c r="B48" s="7">
        <v>36</v>
      </c>
      <c r="C48" s="7">
        <v>79</v>
      </c>
      <c r="D48" s="7">
        <v>29</v>
      </c>
      <c r="E48" s="27">
        <v>51</v>
      </c>
    </row>
    <row r="49" spans="1:5" x14ac:dyDescent="0.25">
      <c r="A49" s="5">
        <v>42822</v>
      </c>
      <c r="B49" s="7">
        <v>36</v>
      </c>
      <c r="C49" s="7">
        <v>64</v>
      </c>
      <c r="D49" s="7">
        <v>30</v>
      </c>
      <c r="E49" s="27">
        <v>51</v>
      </c>
    </row>
    <row r="50" spans="1:5" x14ac:dyDescent="0.25">
      <c r="A50" s="5">
        <v>42822</v>
      </c>
      <c r="B50" s="7"/>
      <c r="C50" s="7"/>
      <c r="D50" s="7">
        <v>42</v>
      </c>
      <c r="E50" s="27">
        <v>117</v>
      </c>
    </row>
    <row r="51" spans="1:5" x14ac:dyDescent="0.25">
      <c r="A51" s="5">
        <v>42822</v>
      </c>
      <c r="B51" s="7"/>
      <c r="C51" s="7"/>
      <c r="D51" s="7">
        <v>38</v>
      </c>
      <c r="E51" s="27">
        <v>100</v>
      </c>
    </row>
    <row r="52" spans="1:5" x14ac:dyDescent="0.25">
      <c r="A52" s="5">
        <v>42822</v>
      </c>
      <c r="B52" s="7"/>
      <c r="C52" s="7"/>
      <c r="D52" s="7">
        <v>47</v>
      </c>
      <c r="E52" s="27">
        <v>180</v>
      </c>
    </row>
    <row r="53" spans="1:5" x14ac:dyDescent="0.25">
      <c r="A53" s="5">
        <v>42823</v>
      </c>
      <c r="B53" s="17">
        <v>56</v>
      </c>
      <c r="C53" s="17">
        <v>271</v>
      </c>
      <c r="D53" s="17">
        <v>32</v>
      </c>
      <c r="E53" s="39">
        <v>65</v>
      </c>
    </row>
    <row r="54" spans="1:5" x14ac:dyDescent="0.25">
      <c r="A54" s="5">
        <v>42823</v>
      </c>
      <c r="B54" s="17">
        <v>44</v>
      </c>
      <c r="C54" s="17">
        <v>158</v>
      </c>
      <c r="D54" s="17">
        <v>37</v>
      </c>
      <c r="E54" s="39">
        <v>71.099999999999994</v>
      </c>
    </row>
    <row r="55" spans="1:5" x14ac:dyDescent="0.25">
      <c r="A55" s="5">
        <v>42823</v>
      </c>
      <c r="B55" s="17">
        <v>37</v>
      </c>
      <c r="C55" s="17">
        <v>85.699999999999989</v>
      </c>
      <c r="D55" s="17">
        <v>40</v>
      </c>
      <c r="E55" s="39">
        <v>23.5</v>
      </c>
    </row>
    <row r="56" spans="1:5" x14ac:dyDescent="0.25">
      <c r="A56" s="5">
        <v>42823</v>
      </c>
      <c r="B56" s="17">
        <v>35.9</v>
      </c>
      <c r="C56" s="17">
        <v>80</v>
      </c>
      <c r="D56" s="17">
        <v>34</v>
      </c>
      <c r="E56" s="39">
        <v>55.7</v>
      </c>
    </row>
    <row r="57" spans="1:5" x14ac:dyDescent="0.25">
      <c r="A57" s="5">
        <v>42823</v>
      </c>
      <c r="B57" s="7"/>
      <c r="C57" s="7"/>
      <c r="D57" s="17">
        <v>22</v>
      </c>
      <c r="E57" s="39">
        <v>22</v>
      </c>
    </row>
    <row r="58" spans="1:5" x14ac:dyDescent="0.25">
      <c r="A58" s="5">
        <v>42823</v>
      </c>
      <c r="B58" s="7"/>
      <c r="C58" s="7"/>
      <c r="D58" s="17">
        <v>31</v>
      </c>
      <c r="E58" s="39">
        <v>51</v>
      </c>
    </row>
    <row r="59" spans="1:5" x14ac:dyDescent="0.25">
      <c r="A59" s="5">
        <v>42823</v>
      </c>
      <c r="B59" s="7"/>
      <c r="C59" s="7"/>
      <c r="D59" s="17">
        <v>33</v>
      </c>
      <c r="E59" s="39">
        <v>52.2</v>
      </c>
    </row>
    <row r="60" spans="1:5" x14ac:dyDescent="0.25">
      <c r="A60" s="5">
        <v>42823</v>
      </c>
      <c r="B60" s="7"/>
      <c r="C60" s="7"/>
      <c r="D60" s="17">
        <v>45</v>
      </c>
      <c r="E60" s="39">
        <v>116</v>
      </c>
    </row>
    <row r="61" spans="1:5" x14ac:dyDescent="0.25">
      <c r="A61" s="5">
        <v>42823</v>
      </c>
      <c r="B61" s="7"/>
      <c r="C61" s="7"/>
      <c r="D61" s="17">
        <v>58</v>
      </c>
      <c r="E61" s="39">
        <v>384.5</v>
      </c>
    </row>
    <row r="62" spans="1:5" x14ac:dyDescent="0.25">
      <c r="A62" s="5">
        <v>42823</v>
      </c>
      <c r="B62" s="7"/>
      <c r="C62" s="7"/>
      <c r="D62" s="17">
        <v>38</v>
      </c>
      <c r="E62" s="39">
        <v>63.38</v>
      </c>
    </row>
    <row r="63" spans="1:5" x14ac:dyDescent="0.25">
      <c r="A63" s="5">
        <v>42823</v>
      </c>
      <c r="B63" s="7"/>
      <c r="C63" s="7"/>
      <c r="D63" s="17">
        <v>42</v>
      </c>
      <c r="E63" s="39">
        <v>105</v>
      </c>
    </row>
    <row r="64" spans="1:5" ht="15.75" thickBot="1" x14ac:dyDescent="0.3">
      <c r="A64" s="40">
        <v>42823</v>
      </c>
      <c r="B64" s="4"/>
      <c r="C64" s="4"/>
      <c r="D64" s="41">
        <v>35</v>
      </c>
      <c r="E64" s="42">
        <v>59</v>
      </c>
    </row>
  </sheetData>
  <mergeCells count="7">
    <mergeCell ref="A1:E1"/>
    <mergeCell ref="A2:E2"/>
    <mergeCell ref="A3:E3"/>
    <mergeCell ref="A4:E4"/>
    <mergeCell ref="A6:A7"/>
    <mergeCell ref="B6:C6"/>
    <mergeCell ref="D6:E6"/>
  </mergeCells>
  <pageMargins left="0.7" right="0.7" top="0.75" bottom="0.75" header="0.3" footer="0.3"/>
  <pageSetup paperSize="9" orientation="portrait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3"/>
  <sheetViews>
    <sheetView workbookViewId="0">
      <selection activeCell="A2" sqref="A2:S23"/>
    </sheetView>
  </sheetViews>
  <sheetFormatPr defaultRowHeight="12.75" x14ac:dyDescent="0.2"/>
  <cols>
    <col min="1" max="1" width="10.7109375" style="87" bestFit="1" customWidth="1"/>
    <col min="2" max="2" width="6.7109375" style="87" customWidth="1"/>
    <col min="3" max="4" width="7.85546875" style="87" customWidth="1"/>
    <col min="5" max="5" width="7" style="87" customWidth="1"/>
    <col min="6" max="9" width="7.5703125" style="87" customWidth="1"/>
    <col min="10" max="11" width="3.42578125" style="87" customWidth="1"/>
    <col min="12" max="15" width="3.5703125" style="87" customWidth="1"/>
    <col min="16" max="19" width="6.5703125" style="87" customWidth="1"/>
    <col min="20" max="16384" width="9.140625" style="87"/>
  </cols>
  <sheetData>
    <row r="1" spans="1:19" s="85" customFormat="1" ht="24" customHeight="1" x14ac:dyDescent="0.2">
      <c r="A1" s="182" t="s">
        <v>13</v>
      </c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3"/>
      <c r="M1" s="183"/>
      <c r="N1" s="183"/>
      <c r="O1" s="183"/>
      <c r="P1" s="183"/>
      <c r="Q1" s="183"/>
      <c r="R1" s="183"/>
      <c r="S1" s="184"/>
    </row>
    <row r="2" spans="1:19" s="85" customFormat="1" ht="25.5" customHeight="1" x14ac:dyDescent="0.2">
      <c r="A2" s="185" t="s">
        <v>9</v>
      </c>
      <c r="B2" s="186"/>
      <c r="C2" s="186"/>
      <c r="D2" s="186"/>
      <c r="E2" s="186"/>
      <c r="F2" s="186"/>
      <c r="G2" s="186"/>
      <c r="H2" s="186"/>
      <c r="I2" s="186"/>
      <c r="J2" s="186"/>
      <c r="K2" s="186"/>
      <c r="L2" s="186"/>
      <c r="M2" s="186"/>
      <c r="N2" s="186"/>
      <c r="O2" s="186"/>
      <c r="P2" s="186"/>
      <c r="Q2" s="186"/>
      <c r="R2" s="186"/>
      <c r="S2" s="187"/>
    </row>
    <row r="3" spans="1:19" s="85" customFormat="1" ht="24.75" customHeight="1" x14ac:dyDescent="0.2">
      <c r="A3" s="188" t="s">
        <v>10</v>
      </c>
      <c r="B3" s="189"/>
      <c r="C3" s="189"/>
      <c r="D3" s="189"/>
      <c r="E3" s="189"/>
      <c r="F3" s="189"/>
      <c r="G3" s="189"/>
      <c r="H3" s="189"/>
      <c r="I3" s="189"/>
      <c r="J3" s="189"/>
      <c r="K3" s="189"/>
      <c r="L3" s="189"/>
      <c r="M3" s="189"/>
      <c r="N3" s="189"/>
      <c r="O3" s="189"/>
      <c r="P3" s="189"/>
      <c r="Q3" s="189"/>
      <c r="R3" s="189"/>
      <c r="S3" s="190"/>
    </row>
    <row r="4" spans="1:19" s="85" customFormat="1" ht="24.75" customHeight="1" x14ac:dyDescent="0.2">
      <c r="A4" s="188" t="s">
        <v>36</v>
      </c>
      <c r="B4" s="189"/>
      <c r="C4" s="189"/>
      <c r="D4" s="189"/>
      <c r="E4" s="189"/>
      <c r="F4" s="189"/>
      <c r="G4" s="189"/>
      <c r="H4" s="189"/>
      <c r="I4" s="189"/>
      <c r="J4" s="189"/>
      <c r="K4" s="189"/>
      <c r="L4" s="189"/>
      <c r="M4" s="189"/>
      <c r="N4" s="189"/>
      <c r="O4" s="189"/>
      <c r="P4" s="189"/>
      <c r="Q4" s="189"/>
      <c r="R4" s="189"/>
      <c r="S4" s="190"/>
    </row>
    <row r="5" spans="1:19" s="85" customFormat="1" ht="14.25" customHeight="1" thickBot="1" x14ac:dyDescent="0.25">
      <c r="A5" s="191"/>
      <c r="B5" s="192"/>
      <c r="C5" s="192"/>
      <c r="D5" s="192"/>
      <c r="E5" s="192"/>
      <c r="F5" s="192"/>
      <c r="G5" s="192"/>
      <c r="H5" s="192"/>
      <c r="I5" s="192"/>
      <c r="J5" s="192"/>
      <c r="K5" s="192"/>
      <c r="L5" s="192"/>
      <c r="M5" s="192"/>
      <c r="N5" s="192"/>
      <c r="O5" s="192"/>
      <c r="P5" s="192"/>
      <c r="Q5" s="192"/>
      <c r="R5" s="192"/>
      <c r="S5" s="193"/>
    </row>
    <row r="6" spans="1:19" s="91" customFormat="1" x14ac:dyDescent="0.25">
      <c r="A6" s="199" t="s">
        <v>2</v>
      </c>
      <c r="B6" s="197" t="s">
        <v>18</v>
      </c>
      <c r="C6" s="197" t="s">
        <v>42</v>
      </c>
      <c r="D6" s="197"/>
      <c r="E6" s="197" t="s">
        <v>19</v>
      </c>
      <c r="F6" s="197" t="s">
        <v>20</v>
      </c>
      <c r="G6" s="197"/>
      <c r="H6" s="197"/>
      <c r="I6" s="197"/>
      <c r="J6" s="197" t="s">
        <v>21</v>
      </c>
      <c r="K6" s="197"/>
      <c r="L6" s="202" t="s">
        <v>43</v>
      </c>
      <c r="M6" s="202"/>
      <c r="N6" s="202"/>
      <c r="O6" s="202"/>
      <c r="P6" s="197" t="s">
        <v>22</v>
      </c>
      <c r="Q6" s="197"/>
      <c r="R6" s="197"/>
      <c r="S6" s="198"/>
    </row>
    <row r="7" spans="1:19" s="91" customFormat="1" ht="25.5" customHeight="1" x14ac:dyDescent="0.25">
      <c r="A7" s="200"/>
      <c r="B7" s="180"/>
      <c r="C7" s="180" t="s">
        <v>23</v>
      </c>
      <c r="D7" s="180" t="s">
        <v>24</v>
      </c>
      <c r="E7" s="180"/>
      <c r="F7" s="180" t="s">
        <v>25</v>
      </c>
      <c r="G7" s="194" t="s">
        <v>26</v>
      </c>
      <c r="H7" s="180" t="s">
        <v>27</v>
      </c>
      <c r="I7" s="180" t="s">
        <v>28</v>
      </c>
      <c r="J7" s="180" t="s">
        <v>29</v>
      </c>
      <c r="K7" s="180" t="s">
        <v>30</v>
      </c>
      <c r="L7" s="180" t="s">
        <v>31</v>
      </c>
      <c r="M7" s="180" t="s">
        <v>32</v>
      </c>
      <c r="N7" s="180" t="s">
        <v>33</v>
      </c>
      <c r="O7" s="180" t="s">
        <v>34</v>
      </c>
      <c r="P7" s="180" t="s">
        <v>40</v>
      </c>
      <c r="Q7" s="180"/>
      <c r="R7" s="180" t="s">
        <v>41</v>
      </c>
      <c r="S7" s="196"/>
    </row>
    <row r="8" spans="1:19" s="91" customFormat="1" ht="13.5" thickBot="1" x14ac:dyDescent="0.3">
      <c r="A8" s="201"/>
      <c r="B8" s="181"/>
      <c r="C8" s="181"/>
      <c r="D8" s="181"/>
      <c r="E8" s="181"/>
      <c r="F8" s="181"/>
      <c r="G8" s="195"/>
      <c r="H8" s="181"/>
      <c r="I8" s="181"/>
      <c r="J8" s="181"/>
      <c r="K8" s="181"/>
      <c r="L8" s="181"/>
      <c r="M8" s="181"/>
      <c r="N8" s="181"/>
      <c r="O8" s="181"/>
      <c r="P8" s="94" t="s">
        <v>37</v>
      </c>
      <c r="Q8" s="94" t="s">
        <v>38</v>
      </c>
      <c r="R8" s="94" t="s">
        <v>39</v>
      </c>
      <c r="S8" s="95" t="s">
        <v>38</v>
      </c>
    </row>
    <row r="9" spans="1:19" s="91" customFormat="1" x14ac:dyDescent="0.25">
      <c r="A9" s="96">
        <v>42762</v>
      </c>
      <c r="B9" s="97">
        <v>10</v>
      </c>
      <c r="C9" s="98">
        <v>10</v>
      </c>
      <c r="D9" s="98">
        <v>9</v>
      </c>
      <c r="E9" s="98">
        <v>5</v>
      </c>
      <c r="F9" s="98"/>
      <c r="G9" s="98" t="s">
        <v>35</v>
      </c>
      <c r="H9" s="98"/>
      <c r="I9" s="98"/>
      <c r="J9" s="98" t="s">
        <v>35</v>
      </c>
      <c r="K9" s="98"/>
      <c r="L9" s="98"/>
      <c r="M9" s="98"/>
      <c r="N9" s="98" t="s">
        <v>35</v>
      </c>
      <c r="O9" s="98"/>
      <c r="P9" s="98">
        <v>100</v>
      </c>
      <c r="Q9" s="98">
        <f>P9*0.33</f>
        <v>33</v>
      </c>
      <c r="R9" s="98">
        <v>100</v>
      </c>
      <c r="S9" s="90">
        <f t="shared" ref="S9:S13" si="0">R9*0.33</f>
        <v>33</v>
      </c>
    </row>
    <row r="10" spans="1:19" s="91" customFormat="1" x14ac:dyDescent="0.25">
      <c r="A10" s="99">
        <v>42763</v>
      </c>
      <c r="B10" s="100">
        <v>10</v>
      </c>
      <c r="C10" s="89">
        <v>10</v>
      </c>
      <c r="D10" s="89">
        <v>9</v>
      </c>
      <c r="E10" s="89">
        <v>0</v>
      </c>
      <c r="F10" s="89"/>
      <c r="G10" s="89"/>
      <c r="H10" s="89"/>
      <c r="I10" s="89" t="s">
        <v>35</v>
      </c>
      <c r="J10" s="89"/>
      <c r="K10" s="89" t="s">
        <v>35</v>
      </c>
      <c r="L10" s="89"/>
      <c r="M10" s="89"/>
      <c r="N10" s="89"/>
      <c r="O10" s="89" t="s">
        <v>35</v>
      </c>
      <c r="P10" s="89">
        <v>50</v>
      </c>
      <c r="Q10" s="89">
        <f t="shared" ref="Q10:Q13" si="1">P10*0.33</f>
        <v>16.5</v>
      </c>
      <c r="R10" s="89">
        <v>35</v>
      </c>
      <c r="S10" s="88">
        <f t="shared" si="0"/>
        <v>11.55</v>
      </c>
    </row>
    <row r="11" spans="1:19" s="91" customFormat="1" x14ac:dyDescent="0.25">
      <c r="A11" s="99">
        <v>42764</v>
      </c>
      <c r="B11" s="100">
        <v>10</v>
      </c>
      <c r="C11" s="89">
        <v>10</v>
      </c>
      <c r="D11" s="89">
        <v>9</v>
      </c>
      <c r="E11" s="89">
        <v>2</v>
      </c>
      <c r="F11" s="89"/>
      <c r="G11" s="89"/>
      <c r="H11" s="89"/>
      <c r="I11" s="89" t="s">
        <v>35</v>
      </c>
      <c r="J11" s="89"/>
      <c r="K11" s="89" t="s">
        <v>35</v>
      </c>
      <c r="L11" s="89"/>
      <c r="M11" s="89"/>
      <c r="N11" s="89"/>
      <c r="O11" s="89" t="s">
        <v>35</v>
      </c>
      <c r="P11" s="89">
        <v>12</v>
      </c>
      <c r="Q11" s="89">
        <f t="shared" si="1"/>
        <v>3.96</v>
      </c>
      <c r="R11" s="89">
        <v>260</v>
      </c>
      <c r="S11" s="88">
        <f t="shared" si="0"/>
        <v>85.8</v>
      </c>
    </row>
    <row r="12" spans="1:19" s="91" customFormat="1" x14ac:dyDescent="0.25">
      <c r="A12" s="99">
        <v>42765</v>
      </c>
      <c r="B12" s="100">
        <v>9</v>
      </c>
      <c r="C12" s="89">
        <v>10</v>
      </c>
      <c r="D12" s="89">
        <v>9</v>
      </c>
      <c r="E12" s="89">
        <v>2</v>
      </c>
      <c r="F12" s="89"/>
      <c r="G12" s="89"/>
      <c r="H12" s="89" t="s">
        <v>35</v>
      </c>
      <c r="I12" s="89"/>
      <c r="J12" s="89"/>
      <c r="K12" s="89" t="s">
        <v>35</v>
      </c>
      <c r="L12" s="89"/>
      <c r="M12" s="89"/>
      <c r="N12" s="89" t="s">
        <v>35</v>
      </c>
      <c r="O12" s="89"/>
      <c r="P12" s="89">
        <v>55</v>
      </c>
      <c r="Q12" s="89">
        <f t="shared" si="1"/>
        <v>18.150000000000002</v>
      </c>
      <c r="R12" s="89">
        <v>150</v>
      </c>
      <c r="S12" s="88">
        <f t="shared" si="0"/>
        <v>49.5</v>
      </c>
    </row>
    <row r="13" spans="1:19" s="91" customFormat="1" x14ac:dyDescent="0.25">
      <c r="A13" s="99">
        <v>42766</v>
      </c>
      <c r="B13" s="100">
        <v>9</v>
      </c>
      <c r="C13" s="89">
        <v>9</v>
      </c>
      <c r="D13" s="89">
        <v>8</v>
      </c>
      <c r="E13" s="89">
        <v>2</v>
      </c>
      <c r="F13" s="89"/>
      <c r="G13" s="89"/>
      <c r="H13" s="89" t="s">
        <v>35</v>
      </c>
      <c r="I13" s="89"/>
      <c r="J13" s="89"/>
      <c r="K13" s="89" t="s">
        <v>35</v>
      </c>
      <c r="L13" s="89"/>
      <c r="M13" s="89"/>
      <c r="N13" s="89" t="s">
        <v>35</v>
      </c>
      <c r="O13" s="89"/>
      <c r="P13" s="89">
        <v>70</v>
      </c>
      <c r="Q13" s="89">
        <f t="shared" si="1"/>
        <v>23.1</v>
      </c>
      <c r="R13" s="89">
        <v>120</v>
      </c>
      <c r="S13" s="88">
        <f t="shared" si="0"/>
        <v>39.6</v>
      </c>
    </row>
    <row r="14" spans="1:19" s="91" customFormat="1" x14ac:dyDescent="0.25">
      <c r="A14" s="99">
        <v>42790</v>
      </c>
      <c r="B14" s="100">
        <v>12</v>
      </c>
      <c r="C14" s="89">
        <v>9</v>
      </c>
      <c r="D14" s="89">
        <v>8</v>
      </c>
      <c r="E14" s="89">
        <v>2</v>
      </c>
      <c r="F14" s="89"/>
      <c r="G14" s="89"/>
      <c r="H14" s="89" t="s">
        <v>35</v>
      </c>
      <c r="I14" s="89"/>
      <c r="J14" s="89"/>
      <c r="K14" s="89"/>
      <c r="L14" s="89"/>
      <c r="M14" s="89"/>
      <c r="N14" s="89"/>
      <c r="O14" s="89" t="s">
        <v>35</v>
      </c>
      <c r="P14" s="89">
        <v>40</v>
      </c>
      <c r="Q14" s="89">
        <f>P14*0.32</f>
        <v>12.8</v>
      </c>
      <c r="R14" s="89">
        <v>120</v>
      </c>
      <c r="S14" s="88">
        <f t="shared" ref="S14:S18" si="2">R14*0.32</f>
        <v>38.4</v>
      </c>
    </row>
    <row r="15" spans="1:19" s="91" customFormat="1" x14ac:dyDescent="0.25">
      <c r="A15" s="99">
        <v>42791</v>
      </c>
      <c r="B15" s="100">
        <v>12</v>
      </c>
      <c r="C15" s="89">
        <v>9</v>
      </c>
      <c r="D15" s="89">
        <v>8</v>
      </c>
      <c r="E15" s="89">
        <v>2</v>
      </c>
      <c r="F15" s="89"/>
      <c r="G15" s="89"/>
      <c r="H15" s="89" t="s">
        <v>35</v>
      </c>
      <c r="I15" s="89"/>
      <c r="J15" s="89"/>
      <c r="K15" s="89"/>
      <c r="L15" s="89"/>
      <c r="M15" s="89"/>
      <c r="N15" s="89"/>
      <c r="O15" s="89" t="s">
        <v>35</v>
      </c>
      <c r="P15" s="89">
        <v>50</v>
      </c>
      <c r="Q15" s="89">
        <f t="shared" ref="Q15:Q18" si="3">P15*0.32</f>
        <v>16</v>
      </c>
      <c r="R15" s="89">
        <v>110</v>
      </c>
      <c r="S15" s="88">
        <f t="shared" si="2"/>
        <v>35.200000000000003</v>
      </c>
    </row>
    <row r="16" spans="1:19" s="91" customFormat="1" x14ac:dyDescent="0.25">
      <c r="A16" s="99">
        <v>42792</v>
      </c>
      <c r="B16" s="100">
        <v>12</v>
      </c>
      <c r="C16" s="89">
        <v>9</v>
      </c>
      <c r="D16" s="89">
        <v>8</v>
      </c>
      <c r="E16" s="89">
        <v>2</v>
      </c>
      <c r="F16" s="89"/>
      <c r="G16" s="89"/>
      <c r="H16" s="89"/>
      <c r="I16" s="89" t="s">
        <v>35</v>
      </c>
      <c r="J16" s="89"/>
      <c r="K16" s="89"/>
      <c r="L16" s="89"/>
      <c r="M16" s="89"/>
      <c r="N16" s="89"/>
      <c r="O16" s="89" t="s">
        <v>35</v>
      </c>
      <c r="P16" s="89">
        <v>60</v>
      </c>
      <c r="Q16" s="89">
        <f t="shared" si="3"/>
        <v>19.2</v>
      </c>
      <c r="R16" s="89">
        <v>13</v>
      </c>
      <c r="S16" s="88">
        <f t="shared" si="2"/>
        <v>4.16</v>
      </c>
    </row>
    <row r="17" spans="1:20" s="91" customFormat="1" x14ac:dyDescent="0.25">
      <c r="A17" s="99">
        <v>42793</v>
      </c>
      <c r="B17" s="100">
        <v>12</v>
      </c>
      <c r="C17" s="89">
        <v>9</v>
      </c>
      <c r="D17" s="89">
        <v>8</v>
      </c>
      <c r="E17" s="89">
        <v>2</v>
      </c>
      <c r="F17" s="89"/>
      <c r="G17" s="89" t="s">
        <v>35</v>
      </c>
      <c r="H17" s="89"/>
      <c r="I17" s="89"/>
      <c r="J17" s="89"/>
      <c r="K17" s="89"/>
      <c r="L17" s="89" t="s">
        <v>35</v>
      </c>
      <c r="M17" s="89"/>
      <c r="N17" s="89"/>
      <c r="O17" s="89"/>
      <c r="P17" s="89">
        <v>0</v>
      </c>
      <c r="Q17" s="89">
        <f t="shared" si="3"/>
        <v>0</v>
      </c>
      <c r="R17" s="89">
        <v>0</v>
      </c>
      <c r="S17" s="88">
        <f t="shared" si="2"/>
        <v>0</v>
      </c>
    </row>
    <row r="18" spans="1:20" s="91" customFormat="1" x14ac:dyDescent="0.25">
      <c r="A18" s="99">
        <v>42794</v>
      </c>
      <c r="B18" s="100">
        <v>13</v>
      </c>
      <c r="C18" s="89">
        <v>9</v>
      </c>
      <c r="D18" s="89">
        <v>8</v>
      </c>
      <c r="E18" s="89">
        <v>2</v>
      </c>
      <c r="F18" s="89"/>
      <c r="G18" s="89" t="s">
        <v>35</v>
      </c>
      <c r="H18" s="89"/>
      <c r="I18" s="89"/>
      <c r="J18" s="89"/>
      <c r="K18" s="89"/>
      <c r="L18" s="89" t="s">
        <v>35</v>
      </c>
      <c r="M18" s="89"/>
      <c r="N18" s="89"/>
      <c r="O18" s="89"/>
      <c r="P18" s="89">
        <v>0</v>
      </c>
      <c r="Q18" s="89">
        <f t="shared" si="3"/>
        <v>0</v>
      </c>
      <c r="R18" s="89">
        <v>0</v>
      </c>
      <c r="S18" s="88">
        <f t="shared" si="2"/>
        <v>0</v>
      </c>
    </row>
    <row r="19" spans="1:20" s="91" customFormat="1" x14ac:dyDescent="0.25">
      <c r="A19" s="99">
        <v>42819</v>
      </c>
      <c r="B19" s="100">
        <v>11</v>
      </c>
      <c r="C19" s="89">
        <v>15</v>
      </c>
      <c r="D19" s="89">
        <v>14</v>
      </c>
      <c r="E19" s="89">
        <v>2</v>
      </c>
      <c r="F19" s="89"/>
      <c r="G19" s="89"/>
      <c r="H19" s="89" t="s">
        <v>35</v>
      </c>
      <c r="I19" s="89"/>
      <c r="J19" s="89"/>
      <c r="K19" s="89" t="s">
        <v>35</v>
      </c>
      <c r="L19" s="89"/>
      <c r="M19" s="89"/>
      <c r="N19" s="89" t="s">
        <v>35</v>
      </c>
      <c r="O19" s="89"/>
      <c r="P19" s="89">
        <v>25</v>
      </c>
      <c r="Q19" s="89">
        <f>P19*0.31</f>
        <v>7.75</v>
      </c>
      <c r="R19" s="89">
        <v>35</v>
      </c>
      <c r="S19" s="88">
        <f t="shared" ref="S19:S23" si="4">R19*0.31</f>
        <v>10.85</v>
      </c>
      <c r="T19" s="92"/>
    </row>
    <row r="20" spans="1:20" s="91" customFormat="1" x14ac:dyDescent="0.25">
      <c r="A20" s="99">
        <v>42820</v>
      </c>
      <c r="B20" s="100">
        <v>11</v>
      </c>
      <c r="C20" s="89">
        <v>15</v>
      </c>
      <c r="D20" s="89">
        <v>14</v>
      </c>
      <c r="E20" s="89">
        <v>2</v>
      </c>
      <c r="F20" s="89"/>
      <c r="G20" s="89"/>
      <c r="H20" s="89"/>
      <c r="I20" s="89" t="s">
        <v>35</v>
      </c>
      <c r="J20" s="89" t="s">
        <v>35</v>
      </c>
      <c r="K20" s="89"/>
      <c r="L20" s="89"/>
      <c r="M20" s="89"/>
      <c r="N20" s="89" t="s">
        <v>35</v>
      </c>
      <c r="O20" s="89"/>
      <c r="P20" s="89">
        <v>20</v>
      </c>
      <c r="Q20" s="89">
        <f t="shared" ref="Q20:Q23" si="5">P20*0.31</f>
        <v>6.2</v>
      </c>
      <c r="R20" s="89">
        <v>30</v>
      </c>
      <c r="S20" s="88">
        <f t="shared" si="4"/>
        <v>9.3000000000000007</v>
      </c>
    </row>
    <row r="21" spans="1:20" s="91" customFormat="1" x14ac:dyDescent="0.25">
      <c r="A21" s="99">
        <v>42821</v>
      </c>
      <c r="B21" s="100">
        <v>11</v>
      </c>
      <c r="C21" s="89">
        <v>15</v>
      </c>
      <c r="D21" s="89">
        <v>14</v>
      </c>
      <c r="E21" s="89">
        <v>2</v>
      </c>
      <c r="F21" s="89"/>
      <c r="G21" s="89" t="s">
        <v>35</v>
      </c>
      <c r="H21" s="89"/>
      <c r="I21" s="89"/>
      <c r="J21" s="89" t="s">
        <v>35</v>
      </c>
      <c r="K21" s="89"/>
      <c r="L21" s="89"/>
      <c r="M21" s="89"/>
      <c r="N21" s="89"/>
      <c r="O21" s="89" t="s">
        <v>35</v>
      </c>
      <c r="P21" s="89">
        <v>30</v>
      </c>
      <c r="Q21" s="89">
        <f t="shared" si="5"/>
        <v>9.3000000000000007</v>
      </c>
      <c r="R21" s="89">
        <v>40</v>
      </c>
      <c r="S21" s="88">
        <f t="shared" si="4"/>
        <v>12.4</v>
      </c>
    </row>
    <row r="22" spans="1:20" s="91" customFormat="1" x14ac:dyDescent="0.25">
      <c r="A22" s="99">
        <v>42822</v>
      </c>
      <c r="B22" s="100">
        <v>12</v>
      </c>
      <c r="C22" s="89">
        <v>15</v>
      </c>
      <c r="D22" s="89">
        <v>14</v>
      </c>
      <c r="E22" s="89">
        <v>2</v>
      </c>
      <c r="F22" s="89"/>
      <c r="G22" s="89" t="s">
        <v>35</v>
      </c>
      <c r="H22" s="89"/>
      <c r="I22" s="89"/>
      <c r="J22" s="89" t="s">
        <v>35</v>
      </c>
      <c r="K22" s="89"/>
      <c r="L22" s="89"/>
      <c r="M22" s="89"/>
      <c r="N22" s="89"/>
      <c r="O22" s="89" t="s">
        <v>35</v>
      </c>
      <c r="P22" s="89">
        <v>0</v>
      </c>
      <c r="Q22" s="89">
        <f t="shared" si="5"/>
        <v>0</v>
      </c>
      <c r="R22" s="89">
        <v>0</v>
      </c>
      <c r="S22" s="88">
        <f t="shared" si="4"/>
        <v>0</v>
      </c>
    </row>
    <row r="23" spans="1:20" s="91" customFormat="1" ht="13.5" thickBot="1" x14ac:dyDescent="0.3">
      <c r="A23" s="101">
        <v>42823</v>
      </c>
      <c r="B23" s="102">
        <v>11</v>
      </c>
      <c r="C23" s="103">
        <v>15</v>
      </c>
      <c r="D23" s="103">
        <v>14</v>
      </c>
      <c r="E23" s="103">
        <v>2</v>
      </c>
      <c r="F23" s="103"/>
      <c r="G23" s="103" t="s">
        <v>35</v>
      </c>
      <c r="H23" s="103"/>
      <c r="I23" s="103"/>
      <c r="J23" s="103" t="s">
        <v>35</v>
      </c>
      <c r="K23" s="103"/>
      <c r="L23" s="103"/>
      <c r="M23" s="103"/>
      <c r="N23" s="103"/>
      <c r="O23" s="103" t="s">
        <v>35</v>
      </c>
      <c r="P23" s="103">
        <v>0</v>
      </c>
      <c r="Q23" s="103">
        <f t="shared" si="5"/>
        <v>0</v>
      </c>
      <c r="R23" s="103">
        <v>0</v>
      </c>
      <c r="S23" s="104">
        <f t="shared" si="4"/>
        <v>0</v>
      </c>
    </row>
  </sheetData>
  <mergeCells count="27">
    <mergeCell ref="P6:S6"/>
    <mergeCell ref="A6:A8"/>
    <mergeCell ref="C6:D6"/>
    <mergeCell ref="F6:I6"/>
    <mergeCell ref="J6:K6"/>
    <mergeCell ref="L6:O6"/>
    <mergeCell ref="B6:B8"/>
    <mergeCell ref="C7:C8"/>
    <mergeCell ref="D7:D8"/>
    <mergeCell ref="E6:E8"/>
    <mergeCell ref="F7:F8"/>
    <mergeCell ref="M7:M8"/>
    <mergeCell ref="N7:N8"/>
    <mergeCell ref="O7:O8"/>
    <mergeCell ref="A1:S1"/>
    <mergeCell ref="A2:S2"/>
    <mergeCell ref="A3:S3"/>
    <mergeCell ref="A4:S4"/>
    <mergeCell ref="A5:S5"/>
    <mergeCell ref="G7:G8"/>
    <mergeCell ref="H7:H8"/>
    <mergeCell ref="I7:I8"/>
    <mergeCell ref="J7:J8"/>
    <mergeCell ref="K7:K8"/>
    <mergeCell ref="L7:L8"/>
    <mergeCell ref="P7:Q7"/>
    <mergeCell ref="R7:S7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workbookViewId="0">
      <selection sqref="A1:J38"/>
    </sheetView>
  </sheetViews>
  <sheetFormatPr defaultRowHeight="12.75" x14ac:dyDescent="0.2"/>
  <cols>
    <col min="1" max="1" width="10.7109375" style="87" bestFit="1" customWidth="1"/>
    <col min="2" max="16384" width="9.140625" style="87"/>
  </cols>
  <sheetData>
    <row r="1" spans="1:10" s="85" customFormat="1" ht="15.75" x14ac:dyDescent="0.25">
      <c r="A1" s="234" t="s">
        <v>9</v>
      </c>
      <c r="B1" s="234"/>
      <c r="C1" s="234"/>
      <c r="D1" s="234"/>
      <c r="E1" s="234"/>
      <c r="F1" s="234"/>
      <c r="G1" s="234"/>
      <c r="H1" s="234"/>
      <c r="I1" s="234"/>
      <c r="J1" s="234"/>
    </row>
    <row r="2" spans="1:10" s="85" customFormat="1" ht="24.75" customHeight="1" x14ac:dyDescent="0.25">
      <c r="A2" s="235" t="s">
        <v>10</v>
      </c>
      <c r="B2" s="235"/>
      <c r="C2" s="235"/>
      <c r="D2" s="235"/>
      <c r="E2" s="235"/>
      <c r="F2" s="235"/>
      <c r="G2" s="235"/>
      <c r="H2" s="235"/>
      <c r="I2" s="235"/>
      <c r="J2" s="235"/>
    </row>
    <row r="3" spans="1:10" s="85" customFormat="1" ht="24.75" customHeight="1" x14ac:dyDescent="0.25">
      <c r="A3" s="235" t="s">
        <v>52</v>
      </c>
      <c r="B3" s="235"/>
      <c r="C3" s="235"/>
      <c r="D3" s="235"/>
      <c r="E3" s="235"/>
      <c r="F3" s="235"/>
      <c r="G3" s="235"/>
      <c r="H3" s="235"/>
      <c r="I3" s="235"/>
      <c r="J3" s="235"/>
    </row>
    <row r="4" spans="1:10" s="85" customFormat="1" ht="14.25" customHeight="1" thickBot="1" x14ac:dyDescent="0.25">
      <c r="A4" s="192"/>
      <c r="B4" s="192"/>
      <c r="C4" s="192"/>
      <c r="D4" s="192"/>
      <c r="E4" s="192"/>
      <c r="F4" s="192"/>
      <c r="G4" s="192"/>
      <c r="H4" s="192"/>
      <c r="I4" s="192"/>
      <c r="J4" s="192"/>
    </row>
    <row r="5" spans="1:10" x14ac:dyDescent="0.2">
      <c r="A5" s="221"/>
      <c r="B5" s="222">
        <v>42762</v>
      </c>
      <c r="C5" s="222"/>
      <c r="D5" s="222"/>
      <c r="E5" s="222">
        <v>42790</v>
      </c>
      <c r="F5" s="222"/>
      <c r="G5" s="222"/>
      <c r="H5" s="222">
        <v>42819</v>
      </c>
      <c r="I5" s="222"/>
      <c r="J5" s="223"/>
    </row>
    <row r="6" spans="1:10" ht="13.5" thickBot="1" x14ac:dyDescent="0.25">
      <c r="A6" s="224" t="s">
        <v>37</v>
      </c>
      <c r="B6" s="94" t="s">
        <v>47</v>
      </c>
      <c r="C6" s="94" t="s">
        <v>53</v>
      </c>
      <c r="D6" s="94" t="s">
        <v>48</v>
      </c>
      <c r="E6" s="94" t="s">
        <v>47</v>
      </c>
      <c r="F6" s="94" t="s">
        <v>53</v>
      </c>
      <c r="G6" s="94" t="s">
        <v>48</v>
      </c>
      <c r="H6" s="94" t="s">
        <v>47</v>
      </c>
      <c r="I6" s="94" t="s">
        <v>53</v>
      </c>
      <c r="J6" s="95" t="s">
        <v>48</v>
      </c>
    </row>
    <row r="7" spans="1:10" x14ac:dyDescent="0.2">
      <c r="A7" s="225">
        <v>1</v>
      </c>
      <c r="B7" s="115">
        <v>0.32</v>
      </c>
      <c r="C7" s="115">
        <v>5.7</v>
      </c>
      <c r="D7" s="115" t="s">
        <v>29</v>
      </c>
      <c r="E7" s="115">
        <v>0.35000000000000003</v>
      </c>
      <c r="F7" s="115">
        <v>5.5</v>
      </c>
      <c r="G7" s="115" t="s">
        <v>29</v>
      </c>
      <c r="H7" s="115">
        <v>0.31</v>
      </c>
      <c r="I7" s="115">
        <v>5.6</v>
      </c>
      <c r="J7" s="226" t="s">
        <v>29</v>
      </c>
    </row>
    <row r="8" spans="1:10" x14ac:dyDescent="0.2">
      <c r="A8" s="227">
        <v>2</v>
      </c>
      <c r="B8" s="89">
        <v>0.31</v>
      </c>
      <c r="C8" s="89">
        <v>5.6</v>
      </c>
      <c r="D8" s="89" t="s">
        <v>29</v>
      </c>
      <c r="E8" s="89">
        <v>0.34</v>
      </c>
      <c r="F8" s="89">
        <v>5.8</v>
      </c>
      <c r="G8" s="89" t="s">
        <v>29</v>
      </c>
      <c r="H8" s="89">
        <v>0.3</v>
      </c>
      <c r="I8" s="89">
        <v>5.8</v>
      </c>
      <c r="J8" s="88" t="s">
        <v>29</v>
      </c>
    </row>
    <row r="9" spans="1:10" x14ac:dyDescent="0.2">
      <c r="A9" s="227">
        <f>A8+1</f>
        <v>3</v>
      </c>
      <c r="B9" s="89">
        <v>0.26</v>
      </c>
      <c r="C9" s="89">
        <v>5.5</v>
      </c>
      <c r="D9" s="89" t="s">
        <v>29</v>
      </c>
      <c r="E9" s="89">
        <v>0.26</v>
      </c>
      <c r="F9" s="89">
        <v>5.0999999999999996</v>
      </c>
      <c r="G9" s="89" t="s">
        <v>29</v>
      </c>
      <c r="H9" s="89">
        <v>0.27999999999999997</v>
      </c>
      <c r="I9" s="89">
        <v>5.3</v>
      </c>
      <c r="J9" s="88" t="s">
        <v>30</v>
      </c>
    </row>
    <row r="10" spans="1:10" x14ac:dyDescent="0.2">
      <c r="A10" s="227">
        <f t="shared" ref="A10:A35" si="0">A9+1</f>
        <v>4</v>
      </c>
      <c r="B10" s="89">
        <v>0.2</v>
      </c>
      <c r="C10" s="89">
        <v>5</v>
      </c>
      <c r="D10" s="89" t="s">
        <v>29</v>
      </c>
      <c r="E10" s="89">
        <v>0.31</v>
      </c>
      <c r="F10" s="89">
        <v>5.5</v>
      </c>
      <c r="G10" s="89" t="s">
        <v>29</v>
      </c>
      <c r="H10" s="89">
        <v>0.3</v>
      </c>
      <c r="I10" s="89">
        <v>5.9</v>
      </c>
      <c r="J10" s="88" t="s">
        <v>30</v>
      </c>
    </row>
    <row r="11" spans="1:10" x14ac:dyDescent="0.2">
      <c r="A11" s="227">
        <f t="shared" si="0"/>
        <v>5</v>
      </c>
      <c r="B11" s="89">
        <v>0.39</v>
      </c>
      <c r="C11" s="89">
        <v>6.8</v>
      </c>
      <c r="D11" s="89" t="s">
        <v>29</v>
      </c>
      <c r="E11" s="89">
        <v>0.4</v>
      </c>
      <c r="F11" s="89">
        <v>6.7</v>
      </c>
      <c r="G11" s="89" t="s">
        <v>29</v>
      </c>
      <c r="H11" s="89">
        <v>0.38</v>
      </c>
      <c r="I11" s="89">
        <v>6.8</v>
      </c>
      <c r="J11" s="88" t="s">
        <v>30</v>
      </c>
    </row>
    <row r="12" spans="1:10" x14ac:dyDescent="0.2">
      <c r="A12" s="227">
        <f t="shared" si="0"/>
        <v>6</v>
      </c>
      <c r="B12" s="89">
        <v>0.36000000000000004</v>
      </c>
      <c r="C12" s="89">
        <v>5.8</v>
      </c>
      <c r="D12" s="89" t="s">
        <v>30</v>
      </c>
      <c r="E12" s="89">
        <v>0.33</v>
      </c>
      <c r="F12" s="89">
        <v>5.8</v>
      </c>
      <c r="G12" s="89" t="s">
        <v>30</v>
      </c>
      <c r="H12" s="89">
        <v>0.36000000000000004</v>
      </c>
      <c r="I12" s="89">
        <v>6.1</v>
      </c>
      <c r="J12" s="88" t="s">
        <v>29</v>
      </c>
    </row>
    <row r="13" spans="1:10" x14ac:dyDescent="0.2">
      <c r="A13" s="227">
        <f t="shared" si="0"/>
        <v>7</v>
      </c>
      <c r="B13" s="89">
        <v>0.38</v>
      </c>
      <c r="C13" s="89">
        <v>6.6</v>
      </c>
      <c r="D13" s="89" t="s">
        <v>29</v>
      </c>
      <c r="E13" s="89">
        <v>0.35000000000000003</v>
      </c>
      <c r="F13" s="89">
        <v>5.7</v>
      </c>
      <c r="G13" s="89" t="s">
        <v>29</v>
      </c>
      <c r="H13" s="89">
        <v>0.33</v>
      </c>
      <c r="I13" s="89">
        <v>5.9</v>
      </c>
      <c r="J13" s="88" t="s">
        <v>50</v>
      </c>
    </row>
    <row r="14" spans="1:10" x14ac:dyDescent="0.2">
      <c r="A14" s="227">
        <f t="shared" si="0"/>
        <v>8</v>
      </c>
      <c r="B14" s="89">
        <v>0.36000000000000004</v>
      </c>
      <c r="C14" s="89">
        <v>5.7</v>
      </c>
      <c r="D14" s="89" t="s">
        <v>30</v>
      </c>
      <c r="E14" s="89">
        <v>0.35000000000000003</v>
      </c>
      <c r="F14" s="89">
        <v>5.9</v>
      </c>
      <c r="G14" s="89" t="s">
        <v>29</v>
      </c>
      <c r="H14" s="89">
        <v>0.35000000000000003</v>
      </c>
      <c r="I14" s="89">
        <v>6.3</v>
      </c>
      <c r="J14" s="88" t="s">
        <v>29</v>
      </c>
    </row>
    <row r="15" spans="1:10" x14ac:dyDescent="0.2">
      <c r="A15" s="227">
        <f t="shared" si="0"/>
        <v>9</v>
      </c>
      <c r="B15" s="89">
        <v>0.35000000000000003</v>
      </c>
      <c r="C15" s="89">
        <v>5.7</v>
      </c>
      <c r="D15" s="89" t="s">
        <v>29</v>
      </c>
      <c r="E15" s="89">
        <v>0.38</v>
      </c>
      <c r="F15" s="89">
        <v>6.8</v>
      </c>
      <c r="G15" s="89" t="s">
        <v>29</v>
      </c>
      <c r="H15" s="89">
        <v>0.31</v>
      </c>
      <c r="I15" s="89">
        <v>5.7</v>
      </c>
      <c r="J15" s="88" t="s">
        <v>29</v>
      </c>
    </row>
    <row r="16" spans="1:10" x14ac:dyDescent="0.2">
      <c r="A16" s="227">
        <f t="shared" si="0"/>
        <v>10</v>
      </c>
      <c r="B16" s="89">
        <v>0.4</v>
      </c>
      <c r="C16" s="89">
        <v>7</v>
      </c>
      <c r="D16" s="89" t="s">
        <v>29</v>
      </c>
      <c r="E16" s="89">
        <v>0.31</v>
      </c>
      <c r="F16" s="89">
        <v>5.7</v>
      </c>
      <c r="G16" s="89" t="s">
        <v>29</v>
      </c>
      <c r="H16" s="89">
        <v>0.28999999999999998</v>
      </c>
      <c r="I16" s="89">
        <v>5.3</v>
      </c>
      <c r="J16" s="88" t="s">
        <v>50</v>
      </c>
    </row>
    <row r="17" spans="1:10" x14ac:dyDescent="0.2">
      <c r="A17" s="227">
        <f t="shared" si="0"/>
        <v>11</v>
      </c>
      <c r="B17" s="89">
        <v>0.32</v>
      </c>
      <c r="C17" s="89">
        <v>5.6</v>
      </c>
      <c r="D17" s="89" t="s">
        <v>29</v>
      </c>
      <c r="E17" s="89">
        <v>0.34</v>
      </c>
      <c r="F17" s="89">
        <v>5.7</v>
      </c>
      <c r="G17" s="89" t="s">
        <v>29</v>
      </c>
      <c r="H17" s="89">
        <v>0.27999999999999997</v>
      </c>
      <c r="I17" s="89">
        <v>5.4</v>
      </c>
      <c r="J17" s="88" t="s">
        <v>29</v>
      </c>
    </row>
    <row r="18" spans="1:10" x14ac:dyDescent="0.2">
      <c r="A18" s="227">
        <f t="shared" si="0"/>
        <v>12</v>
      </c>
      <c r="B18" s="89">
        <v>0.36000000000000004</v>
      </c>
      <c r="C18" s="89">
        <v>5.8</v>
      </c>
      <c r="D18" s="89" t="s">
        <v>29</v>
      </c>
      <c r="E18" s="89">
        <v>0.33</v>
      </c>
      <c r="F18" s="89">
        <v>5.9</v>
      </c>
      <c r="G18" s="89" t="s">
        <v>29</v>
      </c>
      <c r="H18" s="89">
        <v>0.28999999999999998</v>
      </c>
      <c r="I18" s="89">
        <v>5.4</v>
      </c>
      <c r="J18" s="88" t="s">
        <v>29</v>
      </c>
    </row>
    <row r="19" spans="1:10" x14ac:dyDescent="0.2">
      <c r="A19" s="227">
        <f t="shared" si="0"/>
        <v>13</v>
      </c>
      <c r="B19" s="89">
        <v>0.34</v>
      </c>
      <c r="C19" s="89">
        <v>5.8</v>
      </c>
      <c r="D19" s="89" t="s">
        <v>29</v>
      </c>
      <c r="E19" s="89">
        <v>0.34</v>
      </c>
      <c r="F19" s="89">
        <v>5.5</v>
      </c>
      <c r="G19" s="89" t="s">
        <v>30</v>
      </c>
      <c r="H19" s="89">
        <v>0.3</v>
      </c>
      <c r="I19" s="89">
        <v>5.5</v>
      </c>
      <c r="J19" s="88" t="s">
        <v>30</v>
      </c>
    </row>
    <row r="20" spans="1:10" x14ac:dyDescent="0.2">
      <c r="A20" s="227">
        <f t="shared" si="0"/>
        <v>14</v>
      </c>
      <c r="B20" s="89">
        <v>0.31</v>
      </c>
      <c r="C20" s="89">
        <v>5.7</v>
      </c>
      <c r="D20" s="89" t="s">
        <v>29</v>
      </c>
      <c r="E20" s="89">
        <v>0.3</v>
      </c>
      <c r="F20" s="89">
        <v>5.5</v>
      </c>
      <c r="G20" s="89" t="s">
        <v>29</v>
      </c>
      <c r="H20" s="89">
        <v>0.31</v>
      </c>
      <c r="I20" s="89">
        <v>5.9</v>
      </c>
      <c r="J20" s="88" t="s">
        <v>29</v>
      </c>
    </row>
    <row r="21" spans="1:10" x14ac:dyDescent="0.2">
      <c r="A21" s="227">
        <f t="shared" si="0"/>
        <v>15</v>
      </c>
      <c r="B21" s="89">
        <v>0.27999999999999997</v>
      </c>
      <c r="C21" s="89">
        <v>5.5</v>
      </c>
      <c r="D21" s="89" t="s">
        <v>29</v>
      </c>
      <c r="E21" s="89">
        <v>0.27999999999999997</v>
      </c>
      <c r="F21" s="89">
        <v>5.2</v>
      </c>
      <c r="G21" s="89" t="s">
        <v>29</v>
      </c>
      <c r="H21" s="89">
        <v>0.3</v>
      </c>
      <c r="I21" s="89">
        <v>5.7</v>
      </c>
      <c r="J21" s="88" t="s">
        <v>29</v>
      </c>
    </row>
    <row r="22" spans="1:10" x14ac:dyDescent="0.2">
      <c r="A22" s="227">
        <f t="shared" si="0"/>
        <v>16</v>
      </c>
      <c r="B22" s="89">
        <v>0.34</v>
      </c>
      <c r="C22" s="89">
        <v>5.9</v>
      </c>
      <c r="D22" s="89" t="s">
        <v>29</v>
      </c>
      <c r="E22" s="89">
        <v>0.27999999999999997</v>
      </c>
      <c r="F22" s="89">
        <v>5.4</v>
      </c>
      <c r="G22" s="89" t="s">
        <v>29</v>
      </c>
      <c r="H22" s="89">
        <v>0.27</v>
      </c>
      <c r="I22" s="89">
        <v>5.0999999999999996</v>
      </c>
      <c r="J22" s="88" t="s">
        <v>29</v>
      </c>
    </row>
    <row r="23" spans="1:10" x14ac:dyDescent="0.2">
      <c r="A23" s="227">
        <f t="shared" si="0"/>
        <v>17</v>
      </c>
      <c r="B23" s="89">
        <v>0.36000000000000004</v>
      </c>
      <c r="C23" s="89">
        <v>6</v>
      </c>
      <c r="D23" s="89" t="s">
        <v>29</v>
      </c>
      <c r="E23" s="89">
        <v>0.28999999999999998</v>
      </c>
      <c r="F23" s="89">
        <v>5.4</v>
      </c>
      <c r="G23" s="89" t="s">
        <v>29</v>
      </c>
      <c r="H23" s="89">
        <v>0.31</v>
      </c>
      <c r="I23" s="89">
        <v>5.7</v>
      </c>
      <c r="J23" s="88" t="s">
        <v>29</v>
      </c>
    </row>
    <row r="24" spans="1:10" x14ac:dyDescent="0.2">
      <c r="A24" s="227">
        <f t="shared" si="0"/>
        <v>18</v>
      </c>
      <c r="B24" s="89">
        <v>0.32</v>
      </c>
      <c r="C24" s="89">
        <v>5.5</v>
      </c>
      <c r="D24" s="89" t="s">
        <v>30</v>
      </c>
      <c r="E24" s="89">
        <v>0.40999999999999992</v>
      </c>
      <c r="F24" s="89">
        <v>6.8</v>
      </c>
      <c r="G24" s="89" t="s">
        <v>29</v>
      </c>
      <c r="H24" s="89">
        <v>0.36000000000000004</v>
      </c>
      <c r="I24" s="89">
        <v>6.4</v>
      </c>
      <c r="J24" s="88" t="s">
        <v>30</v>
      </c>
    </row>
    <row r="25" spans="1:10" x14ac:dyDescent="0.2">
      <c r="A25" s="227">
        <f t="shared" si="0"/>
        <v>19</v>
      </c>
      <c r="B25" s="89">
        <v>0.34</v>
      </c>
      <c r="C25" s="89">
        <v>5.7</v>
      </c>
      <c r="D25" s="89" t="s">
        <v>30</v>
      </c>
      <c r="E25" s="89">
        <v>0.37000000000000005</v>
      </c>
      <c r="F25" s="89">
        <v>6.4</v>
      </c>
      <c r="G25" s="89" t="s">
        <v>50</v>
      </c>
      <c r="H25" s="89">
        <v>0.32</v>
      </c>
      <c r="I25" s="89">
        <v>5.6</v>
      </c>
      <c r="J25" s="88" t="s">
        <v>30</v>
      </c>
    </row>
    <row r="26" spans="1:10" x14ac:dyDescent="0.2">
      <c r="A26" s="227">
        <f t="shared" si="0"/>
        <v>20</v>
      </c>
      <c r="B26" s="89">
        <v>0.36000000000000004</v>
      </c>
      <c r="C26" s="89">
        <v>5.6</v>
      </c>
      <c r="D26" s="89" t="s">
        <v>29</v>
      </c>
      <c r="E26" s="89">
        <v>0.31</v>
      </c>
      <c r="F26" s="89">
        <v>5.5</v>
      </c>
      <c r="G26" s="89" t="s">
        <v>29</v>
      </c>
      <c r="H26" s="89">
        <v>0.31</v>
      </c>
      <c r="I26" s="89">
        <v>5.8</v>
      </c>
      <c r="J26" s="88" t="s">
        <v>29</v>
      </c>
    </row>
    <row r="27" spans="1:10" x14ac:dyDescent="0.2">
      <c r="A27" s="227">
        <f t="shared" si="0"/>
        <v>21</v>
      </c>
      <c r="B27" s="89">
        <v>0.38</v>
      </c>
      <c r="C27" s="89">
        <v>6.8</v>
      </c>
      <c r="D27" s="89" t="s">
        <v>29</v>
      </c>
      <c r="E27" s="89">
        <v>0.32</v>
      </c>
      <c r="F27" s="89">
        <v>5.7</v>
      </c>
      <c r="G27" s="89" t="s">
        <v>29</v>
      </c>
      <c r="H27" s="89">
        <v>0.3</v>
      </c>
      <c r="I27" s="89">
        <v>5.9</v>
      </c>
      <c r="J27" s="88" t="s">
        <v>29</v>
      </c>
    </row>
    <row r="28" spans="1:10" x14ac:dyDescent="0.2">
      <c r="A28" s="227">
        <f t="shared" si="0"/>
        <v>22</v>
      </c>
      <c r="B28" s="89">
        <v>0.31</v>
      </c>
      <c r="C28" s="89">
        <v>5.7</v>
      </c>
      <c r="D28" s="89" t="s">
        <v>29</v>
      </c>
      <c r="E28" s="89">
        <v>0.27</v>
      </c>
      <c r="F28" s="89">
        <v>5.0999999999999996</v>
      </c>
      <c r="G28" s="89" t="s">
        <v>29</v>
      </c>
      <c r="H28" s="89">
        <v>0.27</v>
      </c>
      <c r="I28" s="89">
        <v>5.0999999999999996</v>
      </c>
      <c r="J28" s="88" t="s">
        <v>30</v>
      </c>
    </row>
    <row r="29" spans="1:10" x14ac:dyDescent="0.2">
      <c r="A29" s="227">
        <f t="shared" si="0"/>
        <v>23</v>
      </c>
      <c r="B29" s="89">
        <v>0.3</v>
      </c>
      <c r="C29" s="89">
        <v>5.5</v>
      </c>
      <c r="D29" s="89" t="s">
        <v>29</v>
      </c>
      <c r="E29" s="89">
        <v>0.28999999999999998</v>
      </c>
      <c r="F29" s="89">
        <v>5.3</v>
      </c>
      <c r="G29" s="89" t="s">
        <v>29</v>
      </c>
      <c r="H29" s="89">
        <v>0.28999999999999998</v>
      </c>
      <c r="I29" s="89">
        <v>5.4</v>
      </c>
      <c r="J29" s="88" t="s">
        <v>29</v>
      </c>
    </row>
    <row r="30" spans="1:10" x14ac:dyDescent="0.2">
      <c r="A30" s="227">
        <f t="shared" si="0"/>
        <v>24</v>
      </c>
      <c r="B30" s="89">
        <v>0.27</v>
      </c>
      <c r="C30" s="89">
        <v>5.2</v>
      </c>
      <c r="D30" s="89" t="s">
        <v>29</v>
      </c>
      <c r="E30" s="89">
        <v>0.31</v>
      </c>
      <c r="F30" s="89">
        <v>5.5</v>
      </c>
      <c r="G30" s="89" t="s">
        <v>29</v>
      </c>
      <c r="H30" s="89">
        <v>0.3</v>
      </c>
      <c r="I30" s="89">
        <v>5.7</v>
      </c>
      <c r="J30" s="88" t="s">
        <v>50</v>
      </c>
    </row>
    <row r="31" spans="1:10" x14ac:dyDescent="0.2">
      <c r="A31" s="227">
        <f t="shared" si="0"/>
        <v>25</v>
      </c>
      <c r="B31" s="89">
        <v>0.37000000000000005</v>
      </c>
      <c r="C31" s="89">
        <v>6.4</v>
      </c>
      <c r="D31" s="89" t="s">
        <v>30</v>
      </c>
      <c r="E31" s="89">
        <v>0.33</v>
      </c>
      <c r="F31" s="89">
        <v>5.9</v>
      </c>
      <c r="G31" s="89" t="s">
        <v>29</v>
      </c>
      <c r="H31" s="89">
        <v>0.27</v>
      </c>
      <c r="I31" s="89">
        <v>5.2</v>
      </c>
      <c r="J31" s="88" t="s">
        <v>30</v>
      </c>
    </row>
    <row r="32" spans="1:10" x14ac:dyDescent="0.2">
      <c r="A32" s="227">
        <f t="shared" si="0"/>
        <v>26</v>
      </c>
      <c r="B32" s="89">
        <v>0.28999999999999998</v>
      </c>
      <c r="C32" s="89">
        <v>5.4</v>
      </c>
      <c r="D32" s="89" t="s">
        <v>29</v>
      </c>
      <c r="E32" s="89">
        <v>0.35000000000000003</v>
      </c>
      <c r="F32" s="89">
        <v>5.7</v>
      </c>
      <c r="G32" s="89" t="s">
        <v>29</v>
      </c>
      <c r="H32" s="89">
        <v>0.28999999999999998</v>
      </c>
      <c r="I32" s="89">
        <v>5.4</v>
      </c>
      <c r="J32" s="88" t="s">
        <v>30</v>
      </c>
    </row>
    <row r="33" spans="1:10" x14ac:dyDescent="0.2">
      <c r="A33" s="227">
        <f t="shared" si="0"/>
        <v>27</v>
      </c>
      <c r="B33" s="89">
        <v>0.36000000000000004</v>
      </c>
      <c r="C33" s="89">
        <v>5.0999999999999996</v>
      </c>
      <c r="D33" s="89" t="s">
        <v>29</v>
      </c>
      <c r="E33" s="89">
        <v>0.31</v>
      </c>
      <c r="F33" s="89">
        <v>5.7</v>
      </c>
      <c r="G33" s="89" t="s">
        <v>29</v>
      </c>
      <c r="H33" s="89">
        <v>0.36000000000000004</v>
      </c>
      <c r="I33" s="89">
        <v>6.1</v>
      </c>
      <c r="J33" s="88" t="s">
        <v>30</v>
      </c>
    </row>
    <row r="34" spans="1:10" x14ac:dyDescent="0.2">
      <c r="A34" s="227">
        <f t="shared" si="0"/>
        <v>28</v>
      </c>
      <c r="B34" s="89">
        <v>0.37000000000000005</v>
      </c>
      <c r="C34" s="89">
        <v>5</v>
      </c>
      <c r="D34" s="89" t="s">
        <v>30</v>
      </c>
      <c r="E34" s="89">
        <v>0.31</v>
      </c>
      <c r="F34" s="89">
        <v>5.9</v>
      </c>
      <c r="G34" s="89" t="s">
        <v>29</v>
      </c>
      <c r="H34" s="89">
        <v>0.28999999999999998</v>
      </c>
      <c r="I34" s="89">
        <v>5.3</v>
      </c>
      <c r="J34" s="88" t="s">
        <v>51</v>
      </c>
    </row>
    <row r="35" spans="1:10" x14ac:dyDescent="0.2">
      <c r="A35" s="227">
        <f t="shared" si="0"/>
        <v>29</v>
      </c>
      <c r="B35" s="89">
        <v>0.27999999999999997</v>
      </c>
      <c r="C35" s="89">
        <v>5.4</v>
      </c>
      <c r="D35" s="89" t="s">
        <v>29</v>
      </c>
      <c r="E35" s="89">
        <v>0.28999999999999998</v>
      </c>
      <c r="F35" s="89">
        <v>5.2</v>
      </c>
      <c r="G35" s="89" t="s">
        <v>29</v>
      </c>
      <c r="H35" s="89">
        <v>0.3</v>
      </c>
      <c r="I35" s="89">
        <v>5.6</v>
      </c>
      <c r="J35" s="88" t="s">
        <v>29</v>
      </c>
    </row>
    <row r="36" spans="1:10" ht="13.5" thickBot="1" x14ac:dyDescent="0.25">
      <c r="A36" s="228">
        <v>30</v>
      </c>
      <c r="B36" s="103">
        <v>0.34</v>
      </c>
      <c r="C36" s="103">
        <v>5.7</v>
      </c>
      <c r="D36" s="103" t="s">
        <v>29</v>
      </c>
      <c r="E36" s="103">
        <v>0.3</v>
      </c>
      <c r="F36" s="103">
        <v>5.5</v>
      </c>
      <c r="G36" s="103" t="s">
        <v>29</v>
      </c>
      <c r="H36" s="103">
        <v>0.33</v>
      </c>
      <c r="I36" s="103">
        <v>5.7</v>
      </c>
      <c r="J36" s="104" t="s">
        <v>29</v>
      </c>
    </row>
    <row r="37" spans="1:10" x14ac:dyDescent="0.2">
      <c r="A37" s="229" t="s">
        <v>49</v>
      </c>
      <c r="B37" s="230">
        <f>AVERAGE(B7:B36)</f>
        <v>0.33099999999999985</v>
      </c>
      <c r="C37" s="230">
        <f>AVERAGE(C7:C36)</f>
        <v>5.7566666666666659</v>
      </c>
      <c r="D37" s="231"/>
      <c r="E37" s="230">
        <f>AVERAGE(E7:E36)</f>
        <v>0.32366666666666671</v>
      </c>
      <c r="F37" s="230">
        <f>AVERAGE(F7:F36)</f>
        <v>5.71</v>
      </c>
      <c r="G37" s="231"/>
      <c r="H37" s="230">
        <f>AVERAGE(H7:H36)</f>
        <v>0.30866666666666659</v>
      </c>
      <c r="I37" s="230">
        <f>AVERAGE(I7:I36)</f>
        <v>5.6866666666666656</v>
      </c>
      <c r="J37" s="232"/>
    </row>
    <row r="38" spans="1:10" ht="13.5" thickBot="1" x14ac:dyDescent="0.25">
      <c r="A38" s="93" t="s">
        <v>54</v>
      </c>
      <c r="B38" s="233">
        <f>STDEV(B7:B36)</f>
        <v>4.443903223751617E-2</v>
      </c>
      <c r="C38" s="233">
        <f>STDEV(C7:C36)</f>
        <v>0.50629372239178838</v>
      </c>
      <c r="D38" s="94"/>
      <c r="E38" s="233">
        <f>STDEV(E7:E36)</f>
        <v>3.6528999659064317E-2</v>
      </c>
      <c r="F38" s="233">
        <f>STDEV(F7:F36)</f>
        <v>0.45208330022776516</v>
      </c>
      <c r="G38" s="94"/>
      <c r="H38" s="233">
        <f>STDEV(H7:H36)</f>
        <v>2.8855565809058743E-2</v>
      </c>
      <c r="I38" s="233">
        <f>STDEV(I7:I36)</f>
        <v>0.3910492810757808</v>
      </c>
      <c r="J38" s="95"/>
    </row>
  </sheetData>
  <mergeCells count="7">
    <mergeCell ref="B5:D5"/>
    <mergeCell ref="E5:G5"/>
    <mergeCell ref="H5:J5"/>
    <mergeCell ref="A4:J4"/>
    <mergeCell ref="A1:J1"/>
    <mergeCell ref="A2:J2"/>
    <mergeCell ref="A3:J3"/>
  </mergeCells>
  <pageMargins left="0.7" right="0.7" top="0.75" bottom="0.75" header="0.3" footer="0.3"/>
  <pageSetup paperSize="9" orientation="portrait" horizontalDpi="4294967295" verticalDpi="4294967295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topLeftCell="A11" zoomScale="90" zoomScaleNormal="90" workbookViewId="0">
      <selection activeCell="D40" sqref="D40"/>
    </sheetView>
  </sheetViews>
  <sheetFormatPr defaultRowHeight="15" x14ac:dyDescent="0.25"/>
  <cols>
    <col min="1" max="1" width="12.7109375" style="6" customWidth="1"/>
    <col min="2" max="5" width="12.7109375" style="8" customWidth="1"/>
    <col min="6" max="6" width="12.7109375" style="6" customWidth="1"/>
    <col min="7" max="7" width="12.7109375" style="8" customWidth="1"/>
    <col min="8" max="237" width="9.140625" style="8"/>
    <col min="238" max="238" width="13.28515625" style="8" customWidth="1"/>
    <col min="239" max="239" width="19.7109375" style="8" customWidth="1"/>
    <col min="240" max="240" width="16.85546875" style="8" customWidth="1"/>
    <col min="241" max="242" width="9.140625" style="8"/>
    <col min="243" max="243" width="15.42578125" style="8" customWidth="1"/>
    <col min="244" max="244" width="11.42578125" style="8" customWidth="1"/>
    <col min="245" max="246" width="9.140625" style="8"/>
    <col min="247" max="247" width="9.85546875" style="8" customWidth="1"/>
    <col min="248" max="493" width="9.140625" style="8"/>
    <col min="494" max="494" width="13.28515625" style="8" customWidth="1"/>
    <col min="495" max="495" width="19.7109375" style="8" customWidth="1"/>
    <col min="496" max="496" width="16.85546875" style="8" customWidth="1"/>
    <col min="497" max="498" width="9.140625" style="8"/>
    <col min="499" max="499" width="15.42578125" style="8" customWidth="1"/>
    <col min="500" max="500" width="11.42578125" style="8" customWidth="1"/>
    <col min="501" max="502" width="9.140625" style="8"/>
    <col min="503" max="503" width="9.85546875" style="8" customWidth="1"/>
    <col min="504" max="749" width="9.140625" style="8"/>
    <col min="750" max="750" width="13.28515625" style="8" customWidth="1"/>
    <col min="751" max="751" width="19.7109375" style="8" customWidth="1"/>
    <col min="752" max="752" width="16.85546875" style="8" customWidth="1"/>
    <col min="753" max="754" width="9.140625" style="8"/>
    <col min="755" max="755" width="15.42578125" style="8" customWidth="1"/>
    <col min="756" max="756" width="11.42578125" style="8" customWidth="1"/>
    <col min="757" max="758" width="9.140625" style="8"/>
    <col min="759" max="759" width="9.85546875" style="8" customWidth="1"/>
    <col min="760" max="1005" width="9.140625" style="8"/>
    <col min="1006" max="1006" width="13.28515625" style="8" customWidth="1"/>
    <col min="1007" max="1007" width="19.7109375" style="8" customWidth="1"/>
    <col min="1008" max="1008" width="16.85546875" style="8" customWidth="1"/>
    <col min="1009" max="1010" width="9.140625" style="8"/>
    <col min="1011" max="1011" width="15.42578125" style="8" customWidth="1"/>
    <col min="1012" max="1012" width="11.42578125" style="8" customWidth="1"/>
    <col min="1013" max="1014" width="9.140625" style="8"/>
    <col min="1015" max="1015" width="9.85546875" style="8" customWidth="1"/>
    <col min="1016" max="1261" width="9.140625" style="8"/>
    <col min="1262" max="1262" width="13.28515625" style="8" customWidth="1"/>
    <col min="1263" max="1263" width="19.7109375" style="8" customWidth="1"/>
    <col min="1264" max="1264" width="16.85546875" style="8" customWidth="1"/>
    <col min="1265" max="1266" width="9.140625" style="8"/>
    <col min="1267" max="1267" width="15.42578125" style="8" customWidth="1"/>
    <col min="1268" max="1268" width="11.42578125" style="8" customWidth="1"/>
    <col min="1269" max="1270" width="9.140625" style="8"/>
    <col min="1271" max="1271" width="9.85546875" style="8" customWidth="1"/>
    <col min="1272" max="1517" width="9.140625" style="8"/>
    <col min="1518" max="1518" width="13.28515625" style="8" customWidth="1"/>
    <col min="1519" max="1519" width="19.7109375" style="8" customWidth="1"/>
    <col min="1520" max="1520" width="16.85546875" style="8" customWidth="1"/>
    <col min="1521" max="1522" width="9.140625" style="8"/>
    <col min="1523" max="1523" width="15.42578125" style="8" customWidth="1"/>
    <col min="1524" max="1524" width="11.42578125" style="8" customWidth="1"/>
    <col min="1525" max="1526" width="9.140625" style="8"/>
    <col min="1527" max="1527" width="9.85546875" style="8" customWidth="1"/>
    <col min="1528" max="1773" width="9.140625" style="8"/>
    <col min="1774" max="1774" width="13.28515625" style="8" customWidth="1"/>
    <col min="1775" max="1775" width="19.7109375" style="8" customWidth="1"/>
    <col min="1776" max="1776" width="16.85546875" style="8" customWidth="1"/>
    <col min="1777" max="1778" width="9.140625" style="8"/>
    <col min="1779" max="1779" width="15.42578125" style="8" customWidth="1"/>
    <col min="1780" max="1780" width="11.42578125" style="8" customWidth="1"/>
    <col min="1781" max="1782" width="9.140625" style="8"/>
    <col min="1783" max="1783" width="9.85546875" style="8" customWidth="1"/>
    <col min="1784" max="2029" width="9.140625" style="8"/>
    <col min="2030" max="2030" width="13.28515625" style="8" customWidth="1"/>
    <col min="2031" max="2031" width="19.7109375" style="8" customWidth="1"/>
    <col min="2032" max="2032" width="16.85546875" style="8" customWidth="1"/>
    <col min="2033" max="2034" width="9.140625" style="8"/>
    <col min="2035" max="2035" width="15.42578125" style="8" customWidth="1"/>
    <col min="2036" max="2036" width="11.42578125" style="8" customWidth="1"/>
    <col min="2037" max="2038" width="9.140625" style="8"/>
    <col min="2039" max="2039" width="9.85546875" style="8" customWidth="1"/>
    <col min="2040" max="2285" width="9.140625" style="8"/>
    <col min="2286" max="2286" width="13.28515625" style="8" customWidth="1"/>
    <col min="2287" max="2287" width="19.7109375" style="8" customWidth="1"/>
    <col min="2288" max="2288" width="16.85546875" style="8" customWidth="1"/>
    <col min="2289" max="2290" width="9.140625" style="8"/>
    <col min="2291" max="2291" width="15.42578125" style="8" customWidth="1"/>
    <col min="2292" max="2292" width="11.42578125" style="8" customWidth="1"/>
    <col min="2293" max="2294" width="9.140625" style="8"/>
    <col min="2295" max="2295" width="9.85546875" style="8" customWidth="1"/>
    <col min="2296" max="2541" width="9.140625" style="8"/>
    <col min="2542" max="2542" width="13.28515625" style="8" customWidth="1"/>
    <col min="2543" max="2543" width="19.7109375" style="8" customWidth="1"/>
    <col min="2544" max="2544" width="16.85546875" style="8" customWidth="1"/>
    <col min="2545" max="2546" width="9.140625" style="8"/>
    <col min="2547" max="2547" width="15.42578125" style="8" customWidth="1"/>
    <col min="2548" max="2548" width="11.42578125" style="8" customWidth="1"/>
    <col min="2549" max="2550" width="9.140625" style="8"/>
    <col min="2551" max="2551" width="9.85546875" style="8" customWidth="1"/>
    <col min="2552" max="2797" width="9.140625" style="8"/>
    <col min="2798" max="2798" width="13.28515625" style="8" customWidth="1"/>
    <col min="2799" max="2799" width="19.7109375" style="8" customWidth="1"/>
    <col min="2800" max="2800" width="16.85546875" style="8" customWidth="1"/>
    <col min="2801" max="2802" width="9.140625" style="8"/>
    <col min="2803" max="2803" width="15.42578125" style="8" customWidth="1"/>
    <col min="2804" max="2804" width="11.42578125" style="8" customWidth="1"/>
    <col min="2805" max="2806" width="9.140625" style="8"/>
    <col min="2807" max="2807" width="9.85546875" style="8" customWidth="1"/>
    <col min="2808" max="3053" width="9.140625" style="8"/>
    <col min="3054" max="3054" width="13.28515625" style="8" customWidth="1"/>
    <col min="3055" max="3055" width="19.7109375" style="8" customWidth="1"/>
    <col min="3056" max="3056" width="16.85546875" style="8" customWidth="1"/>
    <col min="3057" max="3058" width="9.140625" style="8"/>
    <col min="3059" max="3059" width="15.42578125" style="8" customWidth="1"/>
    <col min="3060" max="3060" width="11.42578125" style="8" customWidth="1"/>
    <col min="3061" max="3062" width="9.140625" style="8"/>
    <col min="3063" max="3063" width="9.85546875" style="8" customWidth="1"/>
    <col min="3064" max="3309" width="9.140625" style="8"/>
    <col min="3310" max="3310" width="13.28515625" style="8" customWidth="1"/>
    <col min="3311" max="3311" width="19.7109375" style="8" customWidth="1"/>
    <col min="3312" max="3312" width="16.85546875" style="8" customWidth="1"/>
    <col min="3313" max="3314" width="9.140625" style="8"/>
    <col min="3315" max="3315" width="15.42578125" style="8" customWidth="1"/>
    <col min="3316" max="3316" width="11.42578125" style="8" customWidth="1"/>
    <col min="3317" max="3318" width="9.140625" style="8"/>
    <col min="3319" max="3319" width="9.85546875" style="8" customWidth="1"/>
    <col min="3320" max="3565" width="9.140625" style="8"/>
    <col min="3566" max="3566" width="13.28515625" style="8" customWidth="1"/>
    <col min="3567" max="3567" width="19.7109375" style="8" customWidth="1"/>
    <col min="3568" max="3568" width="16.85546875" style="8" customWidth="1"/>
    <col min="3569" max="3570" width="9.140625" style="8"/>
    <col min="3571" max="3571" width="15.42578125" style="8" customWidth="1"/>
    <col min="3572" max="3572" width="11.42578125" style="8" customWidth="1"/>
    <col min="3573" max="3574" width="9.140625" style="8"/>
    <col min="3575" max="3575" width="9.85546875" style="8" customWidth="1"/>
    <col min="3576" max="3821" width="9.140625" style="8"/>
    <col min="3822" max="3822" width="13.28515625" style="8" customWidth="1"/>
    <col min="3823" max="3823" width="19.7109375" style="8" customWidth="1"/>
    <col min="3824" max="3824" width="16.85546875" style="8" customWidth="1"/>
    <col min="3825" max="3826" width="9.140625" style="8"/>
    <col min="3827" max="3827" width="15.42578125" style="8" customWidth="1"/>
    <col min="3828" max="3828" width="11.42578125" style="8" customWidth="1"/>
    <col min="3829" max="3830" width="9.140625" style="8"/>
    <col min="3831" max="3831" width="9.85546875" style="8" customWidth="1"/>
    <col min="3832" max="4077" width="9.140625" style="8"/>
    <col min="4078" max="4078" width="13.28515625" style="8" customWidth="1"/>
    <col min="4079" max="4079" width="19.7109375" style="8" customWidth="1"/>
    <col min="4080" max="4080" width="16.85546875" style="8" customWidth="1"/>
    <col min="4081" max="4082" width="9.140625" style="8"/>
    <col min="4083" max="4083" width="15.42578125" style="8" customWidth="1"/>
    <col min="4084" max="4084" width="11.42578125" style="8" customWidth="1"/>
    <col min="4085" max="4086" width="9.140625" style="8"/>
    <col min="4087" max="4087" width="9.85546875" style="8" customWidth="1"/>
    <col min="4088" max="4333" width="9.140625" style="8"/>
    <col min="4334" max="4334" width="13.28515625" style="8" customWidth="1"/>
    <col min="4335" max="4335" width="19.7109375" style="8" customWidth="1"/>
    <col min="4336" max="4336" width="16.85546875" style="8" customWidth="1"/>
    <col min="4337" max="4338" width="9.140625" style="8"/>
    <col min="4339" max="4339" width="15.42578125" style="8" customWidth="1"/>
    <col min="4340" max="4340" width="11.42578125" style="8" customWidth="1"/>
    <col min="4341" max="4342" width="9.140625" style="8"/>
    <col min="4343" max="4343" width="9.85546875" style="8" customWidth="1"/>
    <col min="4344" max="4589" width="9.140625" style="8"/>
    <col min="4590" max="4590" width="13.28515625" style="8" customWidth="1"/>
    <col min="4591" max="4591" width="19.7109375" style="8" customWidth="1"/>
    <col min="4592" max="4592" width="16.85546875" style="8" customWidth="1"/>
    <col min="4593" max="4594" width="9.140625" style="8"/>
    <col min="4595" max="4595" width="15.42578125" style="8" customWidth="1"/>
    <col min="4596" max="4596" width="11.42578125" style="8" customWidth="1"/>
    <col min="4597" max="4598" width="9.140625" style="8"/>
    <col min="4599" max="4599" width="9.85546875" style="8" customWidth="1"/>
    <col min="4600" max="4845" width="9.140625" style="8"/>
    <col min="4846" max="4846" width="13.28515625" style="8" customWidth="1"/>
    <col min="4847" max="4847" width="19.7109375" style="8" customWidth="1"/>
    <col min="4848" max="4848" width="16.85546875" style="8" customWidth="1"/>
    <col min="4849" max="4850" width="9.140625" style="8"/>
    <col min="4851" max="4851" width="15.42578125" style="8" customWidth="1"/>
    <col min="4852" max="4852" width="11.42578125" style="8" customWidth="1"/>
    <col min="4853" max="4854" width="9.140625" style="8"/>
    <col min="4855" max="4855" width="9.85546875" style="8" customWidth="1"/>
    <col min="4856" max="5101" width="9.140625" style="8"/>
    <col min="5102" max="5102" width="13.28515625" style="8" customWidth="1"/>
    <col min="5103" max="5103" width="19.7109375" style="8" customWidth="1"/>
    <col min="5104" max="5104" width="16.85546875" style="8" customWidth="1"/>
    <col min="5105" max="5106" width="9.140625" style="8"/>
    <col min="5107" max="5107" width="15.42578125" style="8" customWidth="1"/>
    <col min="5108" max="5108" width="11.42578125" style="8" customWidth="1"/>
    <col min="5109" max="5110" width="9.140625" style="8"/>
    <col min="5111" max="5111" width="9.85546875" style="8" customWidth="1"/>
    <col min="5112" max="5357" width="9.140625" style="8"/>
    <col min="5358" max="5358" width="13.28515625" style="8" customWidth="1"/>
    <col min="5359" max="5359" width="19.7109375" style="8" customWidth="1"/>
    <col min="5360" max="5360" width="16.85546875" style="8" customWidth="1"/>
    <col min="5361" max="5362" width="9.140625" style="8"/>
    <col min="5363" max="5363" width="15.42578125" style="8" customWidth="1"/>
    <col min="5364" max="5364" width="11.42578125" style="8" customWidth="1"/>
    <col min="5365" max="5366" width="9.140625" style="8"/>
    <col min="5367" max="5367" width="9.85546875" style="8" customWidth="1"/>
    <col min="5368" max="5613" width="9.140625" style="8"/>
    <col min="5614" max="5614" width="13.28515625" style="8" customWidth="1"/>
    <col min="5615" max="5615" width="19.7109375" style="8" customWidth="1"/>
    <col min="5616" max="5616" width="16.85546875" style="8" customWidth="1"/>
    <col min="5617" max="5618" width="9.140625" style="8"/>
    <col min="5619" max="5619" width="15.42578125" style="8" customWidth="1"/>
    <col min="5620" max="5620" width="11.42578125" style="8" customWidth="1"/>
    <col min="5621" max="5622" width="9.140625" style="8"/>
    <col min="5623" max="5623" width="9.85546875" style="8" customWidth="1"/>
    <col min="5624" max="5869" width="9.140625" style="8"/>
    <col min="5870" max="5870" width="13.28515625" style="8" customWidth="1"/>
    <col min="5871" max="5871" width="19.7109375" style="8" customWidth="1"/>
    <col min="5872" max="5872" width="16.85546875" style="8" customWidth="1"/>
    <col min="5873" max="5874" width="9.140625" style="8"/>
    <col min="5875" max="5875" width="15.42578125" style="8" customWidth="1"/>
    <col min="5876" max="5876" width="11.42578125" style="8" customWidth="1"/>
    <col min="5877" max="5878" width="9.140625" style="8"/>
    <col min="5879" max="5879" width="9.85546875" style="8" customWidth="1"/>
    <col min="5880" max="6125" width="9.140625" style="8"/>
    <col min="6126" max="6126" width="13.28515625" style="8" customWidth="1"/>
    <col min="6127" max="6127" width="19.7109375" style="8" customWidth="1"/>
    <col min="6128" max="6128" width="16.85546875" style="8" customWidth="1"/>
    <col min="6129" max="6130" width="9.140625" style="8"/>
    <col min="6131" max="6131" width="15.42578125" style="8" customWidth="1"/>
    <col min="6132" max="6132" width="11.42578125" style="8" customWidth="1"/>
    <col min="6133" max="6134" width="9.140625" style="8"/>
    <col min="6135" max="6135" width="9.85546875" style="8" customWidth="1"/>
    <col min="6136" max="6381" width="9.140625" style="8"/>
    <col min="6382" max="6382" width="13.28515625" style="8" customWidth="1"/>
    <col min="6383" max="6383" width="19.7109375" style="8" customWidth="1"/>
    <col min="6384" max="6384" width="16.85546875" style="8" customWidth="1"/>
    <col min="6385" max="6386" width="9.140625" style="8"/>
    <col min="6387" max="6387" width="15.42578125" style="8" customWidth="1"/>
    <col min="6388" max="6388" width="11.42578125" style="8" customWidth="1"/>
    <col min="6389" max="6390" width="9.140625" style="8"/>
    <col min="6391" max="6391" width="9.85546875" style="8" customWidth="1"/>
    <col min="6392" max="6637" width="9.140625" style="8"/>
    <col min="6638" max="6638" width="13.28515625" style="8" customWidth="1"/>
    <col min="6639" max="6639" width="19.7109375" style="8" customWidth="1"/>
    <col min="6640" max="6640" width="16.85546875" style="8" customWidth="1"/>
    <col min="6641" max="6642" width="9.140625" style="8"/>
    <col min="6643" max="6643" width="15.42578125" style="8" customWidth="1"/>
    <col min="6644" max="6644" width="11.42578125" style="8" customWidth="1"/>
    <col min="6645" max="6646" width="9.140625" style="8"/>
    <col min="6647" max="6647" width="9.85546875" style="8" customWidth="1"/>
    <col min="6648" max="6893" width="9.140625" style="8"/>
    <col min="6894" max="6894" width="13.28515625" style="8" customWidth="1"/>
    <col min="6895" max="6895" width="19.7109375" style="8" customWidth="1"/>
    <col min="6896" max="6896" width="16.85546875" style="8" customWidth="1"/>
    <col min="6897" max="6898" width="9.140625" style="8"/>
    <col min="6899" max="6899" width="15.42578125" style="8" customWidth="1"/>
    <col min="6900" max="6900" width="11.42578125" style="8" customWidth="1"/>
    <col min="6901" max="6902" width="9.140625" style="8"/>
    <col min="6903" max="6903" width="9.85546875" style="8" customWidth="1"/>
    <col min="6904" max="7149" width="9.140625" style="8"/>
    <col min="7150" max="7150" width="13.28515625" style="8" customWidth="1"/>
    <col min="7151" max="7151" width="19.7109375" style="8" customWidth="1"/>
    <col min="7152" max="7152" width="16.85546875" style="8" customWidth="1"/>
    <col min="7153" max="7154" width="9.140625" style="8"/>
    <col min="7155" max="7155" width="15.42578125" style="8" customWidth="1"/>
    <col min="7156" max="7156" width="11.42578125" style="8" customWidth="1"/>
    <col min="7157" max="7158" width="9.140625" style="8"/>
    <col min="7159" max="7159" width="9.85546875" style="8" customWidth="1"/>
    <col min="7160" max="7405" width="9.140625" style="8"/>
    <col min="7406" max="7406" width="13.28515625" style="8" customWidth="1"/>
    <col min="7407" max="7407" width="19.7109375" style="8" customWidth="1"/>
    <col min="7408" max="7408" width="16.85546875" style="8" customWidth="1"/>
    <col min="7409" max="7410" width="9.140625" style="8"/>
    <col min="7411" max="7411" width="15.42578125" style="8" customWidth="1"/>
    <col min="7412" max="7412" width="11.42578125" style="8" customWidth="1"/>
    <col min="7413" max="7414" width="9.140625" style="8"/>
    <col min="7415" max="7415" width="9.85546875" style="8" customWidth="1"/>
    <col min="7416" max="7661" width="9.140625" style="8"/>
    <col min="7662" max="7662" width="13.28515625" style="8" customWidth="1"/>
    <col min="7663" max="7663" width="19.7109375" style="8" customWidth="1"/>
    <col min="7664" max="7664" width="16.85546875" style="8" customWidth="1"/>
    <col min="7665" max="7666" width="9.140625" style="8"/>
    <col min="7667" max="7667" width="15.42578125" style="8" customWidth="1"/>
    <col min="7668" max="7668" width="11.42578125" style="8" customWidth="1"/>
    <col min="7669" max="7670" width="9.140625" style="8"/>
    <col min="7671" max="7671" width="9.85546875" style="8" customWidth="1"/>
    <col min="7672" max="7917" width="9.140625" style="8"/>
    <col min="7918" max="7918" width="13.28515625" style="8" customWidth="1"/>
    <col min="7919" max="7919" width="19.7109375" style="8" customWidth="1"/>
    <col min="7920" max="7920" width="16.85546875" style="8" customWidth="1"/>
    <col min="7921" max="7922" width="9.140625" style="8"/>
    <col min="7923" max="7923" width="15.42578125" style="8" customWidth="1"/>
    <col min="7924" max="7924" width="11.42578125" style="8" customWidth="1"/>
    <col min="7925" max="7926" width="9.140625" style="8"/>
    <col min="7927" max="7927" width="9.85546875" style="8" customWidth="1"/>
    <col min="7928" max="8173" width="9.140625" style="8"/>
    <col min="8174" max="8174" width="13.28515625" style="8" customWidth="1"/>
    <col min="8175" max="8175" width="19.7109375" style="8" customWidth="1"/>
    <col min="8176" max="8176" width="16.85546875" style="8" customWidth="1"/>
    <col min="8177" max="8178" width="9.140625" style="8"/>
    <col min="8179" max="8179" width="15.42578125" style="8" customWidth="1"/>
    <col min="8180" max="8180" width="11.42578125" style="8" customWidth="1"/>
    <col min="8181" max="8182" width="9.140625" style="8"/>
    <col min="8183" max="8183" width="9.85546875" style="8" customWidth="1"/>
    <col min="8184" max="8429" width="9.140625" style="8"/>
    <col min="8430" max="8430" width="13.28515625" style="8" customWidth="1"/>
    <col min="8431" max="8431" width="19.7109375" style="8" customWidth="1"/>
    <col min="8432" max="8432" width="16.85546875" style="8" customWidth="1"/>
    <col min="8433" max="8434" width="9.140625" style="8"/>
    <col min="8435" max="8435" width="15.42578125" style="8" customWidth="1"/>
    <col min="8436" max="8436" width="11.42578125" style="8" customWidth="1"/>
    <col min="8437" max="8438" width="9.140625" style="8"/>
    <col min="8439" max="8439" width="9.85546875" style="8" customWidth="1"/>
    <col min="8440" max="8685" width="9.140625" style="8"/>
    <col min="8686" max="8686" width="13.28515625" style="8" customWidth="1"/>
    <col min="8687" max="8687" width="19.7109375" style="8" customWidth="1"/>
    <col min="8688" max="8688" width="16.85546875" style="8" customWidth="1"/>
    <col min="8689" max="8690" width="9.140625" style="8"/>
    <col min="8691" max="8691" width="15.42578125" style="8" customWidth="1"/>
    <col min="8692" max="8692" width="11.42578125" style="8" customWidth="1"/>
    <col min="8693" max="8694" width="9.140625" style="8"/>
    <col min="8695" max="8695" width="9.85546875" style="8" customWidth="1"/>
    <col min="8696" max="8941" width="9.140625" style="8"/>
    <col min="8942" max="8942" width="13.28515625" style="8" customWidth="1"/>
    <col min="8943" max="8943" width="19.7109375" style="8" customWidth="1"/>
    <col min="8944" max="8944" width="16.85546875" style="8" customWidth="1"/>
    <col min="8945" max="8946" width="9.140625" style="8"/>
    <col min="8947" max="8947" width="15.42578125" style="8" customWidth="1"/>
    <col min="8948" max="8948" width="11.42578125" style="8" customWidth="1"/>
    <col min="8949" max="8950" width="9.140625" style="8"/>
    <col min="8951" max="8951" width="9.85546875" style="8" customWidth="1"/>
    <col min="8952" max="9197" width="9.140625" style="8"/>
    <col min="9198" max="9198" width="13.28515625" style="8" customWidth="1"/>
    <col min="9199" max="9199" width="19.7109375" style="8" customWidth="1"/>
    <col min="9200" max="9200" width="16.85546875" style="8" customWidth="1"/>
    <col min="9201" max="9202" width="9.140625" style="8"/>
    <col min="9203" max="9203" width="15.42578125" style="8" customWidth="1"/>
    <col min="9204" max="9204" width="11.42578125" style="8" customWidth="1"/>
    <col min="9205" max="9206" width="9.140625" style="8"/>
    <col min="9207" max="9207" width="9.85546875" style="8" customWidth="1"/>
    <col min="9208" max="9453" width="9.140625" style="8"/>
    <col min="9454" max="9454" width="13.28515625" style="8" customWidth="1"/>
    <col min="9455" max="9455" width="19.7109375" style="8" customWidth="1"/>
    <col min="9456" max="9456" width="16.85546875" style="8" customWidth="1"/>
    <col min="9457" max="9458" width="9.140625" style="8"/>
    <col min="9459" max="9459" width="15.42578125" style="8" customWidth="1"/>
    <col min="9460" max="9460" width="11.42578125" style="8" customWidth="1"/>
    <col min="9461" max="9462" width="9.140625" style="8"/>
    <col min="9463" max="9463" width="9.85546875" style="8" customWidth="1"/>
    <col min="9464" max="9709" width="9.140625" style="8"/>
    <col min="9710" max="9710" width="13.28515625" style="8" customWidth="1"/>
    <col min="9711" max="9711" width="19.7109375" style="8" customWidth="1"/>
    <col min="9712" max="9712" width="16.85546875" style="8" customWidth="1"/>
    <col min="9713" max="9714" width="9.140625" style="8"/>
    <col min="9715" max="9715" width="15.42578125" style="8" customWidth="1"/>
    <col min="9716" max="9716" width="11.42578125" style="8" customWidth="1"/>
    <col min="9717" max="9718" width="9.140625" style="8"/>
    <col min="9719" max="9719" width="9.85546875" style="8" customWidth="1"/>
    <col min="9720" max="9965" width="9.140625" style="8"/>
    <col min="9966" max="9966" width="13.28515625" style="8" customWidth="1"/>
    <col min="9967" max="9967" width="19.7109375" style="8" customWidth="1"/>
    <col min="9968" max="9968" width="16.85546875" style="8" customWidth="1"/>
    <col min="9969" max="9970" width="9.140625" style="8"/>
    <col min="9971" max="9971" width="15.42578125" style="8" customWidth="1"/>
    <col min="9972" max="9972" width="11.42578125" style="8" customWidth="1"/>
    <col min="9973" max="9974" width="9.140625" style="8"/>
    <col min="9975" max="9975" width="9.85546875" style="8" customWidth="1"/>
    <col min="9976" max="10221" width="9.140625" style="8"/>
    <col min="10222" max="10222" width="13.28515625" style="8" customWidth="1"/>
    <col min="10223" max="10223" width="19.7109375" style="8" customWidth="1"/>
    <col min="10224" max="10224" width="16.85546875" style="8" customWidth="1"/>
    <col min="10225" max="10226" width="9.140625" style="8"/>
    <col min="10227" max="10227" width="15.42578125" style="8" customWidth="1"/>
    <col min="10228" max="10228" width="11.42578125" style="8" customWidth="1"/>
    <col min="10229" max="10230" width="9.140625" style="8"/>
    <col min="10231" max="10231" width="9.85546875" style="8" customWidth="1"/>
    <col min="10232" max="10477" width="9.140625" style="8"/>
    <col min="10478" max="10478" width="13.28515625" style="8" customWidth="1"/>
    <col min="10479" max="10479" width="19.7109375" style="8" customWidth="1"/>
    <col min="10480" max="10480" width="16.85546875" style="8" customWidth="1"/>
    <col min="10481" max="10482" width="9.140625" style="8"/>
    <col min="10483" max="10483" width="15.42578125" style="8" customWidth="1"/>
    <col min="10484" max="10484" width="11.42578125" style="8" customWidth="1"/>
    <col min="10485" max="10486" width="9.140625" style="8"/>
    <col min="10487" max="10487" width="9.85546875" style="8" customWidth="1"/>
    <col min="10488" max="10733" width="9.140625" style="8"/>
    <col min="10734" max="10734" width="13.28515625" style="8" customWidth="1"/>
    <col min="10735" max="10735" width="19.7109375" style="8" customWidth="1"/>
    <col min="10736" max="10736" width="16.85546875" style="8" customWidth="1"/>
    <col min="10737" max="10738" width="9.140625" style="8"/>
    <col min="10739" max="10739" width="15.42578125" style="8" customWidth="1"/>
    <col min="10740" max="10740" width="11.42578125" style="8" customWidth="1"/>
    <col min="10741" max="10742" width="9.140625" style="8"/>
    <col min="10743" max="10743" width="9.85546875" style="8" customWidth="1"/>
    <col min="10744" max="10989" width="9.140625" style="8"/>
    <col min="10990" max="10990" width="13.28515625" style="8" customWidth="1"/>
    <col min="10991" max="10991" width="19.7109375" style="8" customWidth="1"/>
    <col min="10992" max="10992" width="16.85546875" style="8" customWidth="1"/>
    <col min="10993" max="10994" width="9.140625" style="8"/>
    <col min="10995" max="10995" width="15.42578125" style="8" customWidth="1"/>
    <col min="10996" max="10996" width="11.42578125" style="8" customWidth="1"/>
    <col min="10997" max="10998" width="9.140625" style="8"/>
    <col min="10999" max="10999" width="9.85546875" style="8" customWidth="1"/>
    <col min="11000" max="11245" width="9.140625" style="8"/>
    <col min="11246" max="11246" width="13.28515625" style="8" customWidth="1"/>
    <col min="11247" max="11247" width="19.7109375" style="8" customWidth="1"/>
    <col min="11248" max="11248" width="16.85546875" style="8" customWidth="1"/>
    <col min="11249" max="11250" width="9.140625" style="8"/>
    <col min="11251" max="11251" width="15.42578125" style="8" customWidth="1"/>
    <col min="11252" max="11252" width="11.42578125" style="8" customWidth="1"/>
    <col min="11253" max="11254" width="9.140625" style="8"/>
    <col min="11255" max="11255" width="9.85546875" style="8" customWidth="1"/>
    <col min="11256" max="11501" width="9.140625" style="8"/>
    <col min="11502" max="11502" width="13.28515625" style="8" customWidth="1"/>
    <col min="11503" max="11503" width="19.7109375" style="8" customWidth="1"/>
    <col min="11504" max="11504" width="16.85546875" style="8" customWidth="1"/>
    <col min="11505" max="11506" width="9.140625" style="8"/>
    <col min="11507" max="11507" width="15.42578125" style="8" customWidth="1"/>
    <col min="11508" max="11508" width="11.42578125" style="8" customWidth="1"/>
    <col min="11509" max="11510" width="9.140625" style="8"/>
    <col min="11511" max="11511" width="9.85546875" style="8" customWidth="1"/>
    <col min="11512" max="11757" width="9.140625" style="8"/>
    <col min="11758" max="11758" width="13.28515625" style="8" customWidth="1"/>
    <col min="11759" max="11759" width="19.7109375" style="8" customWidth="1"/>
    <col min="11760" max="11760" width="16.85546875" style="8" customWidth="1"/>
    <col min="11761" max="11762" width="9.140625" style="8"/>
    <col min="11763" max="11763" width="15.42578125" style="8" customWidth="1"/>
    <col min="11764" max="11764" width="11.42578125" style="8" customWidth="1"/>
    <col min="11765" max="11766" width="9.140625" style="8"/>
    <col min="11767" max="11767" width="9.85546875" style="8" customWidth="1"/>
    <col min="11768" max="12013" width="9.140625" style="8"/>
    <col min="12014" max="12014" width="13.28515625" style="8" customWidth="1"/>
    <col min="12015" max="12015" width="19.7109375" style="8" customWidth="1"/>
    <col min="12016" max="12016" width="16.85546875" style="8" customWidth="1"/>
    <col min="12017" max="12018" width="9.140625" style="8"/>
    <col min="12019" max="12019" width="15.42578125" style="8" customWidth="1"/>
    <col min="12020" max="12020" width="11.42578125" style="8" customWidth="1"/>
    <col min="12021" max="12022" width="9.140625" style="8"/>
    <col min="12023" max="12023" width="9.85546875" style="8" customWidth="1"/>
    <col min="12024" max="12269" width="9.140625" style="8"/>
    <col min="12270" max="12270" width="13.28515625" style="8" customWidth="1"/>
    <col min="12271" max="12271" width="19.7109375" style="8" customWidth="1"/>
    <col min="12272" max="12272" width="16.85546875" style="8" customWidth="1"/>
    <col min="12273" max="12274" width="9.140625" style="8"/>
    <col min="12275" max="12275" width="15.42578125" style="8" customWidth="1"/>
    <col min="12276" max="12276" width="11.42578125" style="8" customWidth="1"/>
    <col min="12277" max="12278" width="9.140625" style="8"/>
    <col min="12279" max="12279" width="9.85546875" style="8" customWidth="1"/>
    <col min="12280" max="12525" width="9.140625" style="8"/>
    <col min="12526" max="12526" width="13.28515625" style="8" customWidth="1"/>
    <col min="12527" max="12527" width="19.7109375" style="8" customWidth="1"/>
    <col min="12528" max="12528" width="16.85546875" style="8" customWidth="1"/>
    <col min="12529" max="12530" width="9.140625" style="8"/>
    <col min="12531" max="12531" width="15.42578125" style="8" customWidth="1"/>
    <col min="12532" max="12532" width="11.42578125" style="8" customWidth="1"/>
    <col min="12533" max="12534" width="9.140625" style="8"/>
    <col min="12535" max="12535" width="9.85546875" style="8" customWidth="1"/>
    <col min="12536" max="12781" width="9.140625" style="8"/>
    <col min="12782" max="12782" width="13.28515625" style="8" customWidth="1"/>
    <col min="12783" max="12783" width="19.7109375" style="8" customWidth="1"/>
    <col min="12784" max="12784" width="16.85546875" style="8" customWidth="1"/>
    <col min="12785" max="12786" width="9.140625" style="8"/>
    <col min="12787" max="12787" width="15.42578125" style="8" customWidth="1"/>
    <col min="12788" max="12788" width="11.42578125" style="8" customWidth="1"/>
    <col min="12789" max="12790" width="9.140625" style="8"/>
    <col min="12791" max="12791" width="9.85546875" style="8" customWidth="1"/>
    <col min="12792" max="13037" width="9.140625" style="8"/>
    <col min="13038" max="13038" width="13.28515625" style="8" customWidth="1"/>
    <col min="13039" max="13039" width="19.7109375" style="8" customWidth="1"/>
    <col min="13040" max="13040" width="16.85546875" style="8" customWidth="1"/>
    <col min="13041" max="13042" width="9.140625" style="8"/>
    <col min="13043" max="13043" width="15.42578125" style="8" customWidth="1"/>
    <col min="13044" max="13044" width="11.42578125" style="8" customWidth="1"/>
    <col min="13045" max="13046" width="9.140625" style="8"/>
    <col min="13047" max="13047" width="9.85546875" style="8" customWidth="1"/>
    <col min="13048" max="13293" width="9.140625" style="8"/>
    <col min="13294" max="13294" width="13.28515625" style="8" customWidth="1"/>
    <col min="13295" max="13295" width="19.7109375" style="8" customWidth="1"/>
    <col min="13296" max="13296" width="16.85546875" style="8" customWidth="1"/>
    <col min="13297" max="13298" width="9.140625" style="8"/>
    <col min="13299" max="13299" width="15.42578125" style="8" customWidth="1"/>
    <col min="13300" max="13300" width="11.42578125" style="8" customWidth="1"/>
    <col min="13301" max="13302" width="9.140625" style="8"/>
    <col min="13303" max="13303" width="9.85546875" style="8" customWidth="1"/>
    <col min="13304" max="13549" width="9.140625" style="8"/>
    <col min="13550" max="13550" width="13.28515625" style="8" customWidth="1"/>
    <col min="13551" max="13551" width="19.7109375" style="8" customWidth="1"/>
    <col min="13552" max="13552" width="16.85546875" style="8" customWidth="1"/>
    <col min="13553" max="13554" width="9.140625" style="8"/>
    <col min="13555" max="13555" width="15.42578125" style="8" customWidth="1"/>
    <col min="13556" max="13556" width="11.42578125" style="8" customWidth="1"/>
    <col min="13557" max="13558" width="9.140625" style="8"/>
    <col min="13559" max="13559" width="9.85546875" style="8" customWidth="1"/>
    <col min="13560" max="13805" width="9.140625" style="8"/>
    <col min="13806" max="13806" width="13.28515625" style="8" customWidth="1"/>
    <col min="13807" max="13807" width="19.7109375" style="8" customWidth="1"/>
    <col min="13808" max="13808" width="16.85546875" style="8" customWidth="1"/>
    <col min="13809" max="13810" width="9.140625" style="8"/>
    <col min="13811" max="13811" width="15.42578125" style="8" customWidth="1"/>
    <col min="13812" max="13812" width="11.42578125" style="8" customWidth="1"/>
    <col min="13813" max="13814" width="9.140625" style="8"/>
    <col min="13815" max="13815" width="9.85546875" style="8" customWidth="1"/>
    <col min="13816" max="14061" width="9.140625" style="8"/>
    <col min="14062" max="14062" width="13.28515625" style="8" customWidth="1"/>
    <col min="14063" max="14063" width="19.7109375" style="8" customWidth="1"/>
    <col min="14064" max="14064" width="16.85546875" style="8" customWidth="1"/>
    <col min="14065" max="14066" width="9.140625" style="8"/>
    <col min="14067" max="14067" width="15.42578125" style="8" customWidth="1"/>
    <col min="14068" max="14068" width="11.42578125" style="8" customWidth="1"/>
    <col min="14069" max="14070" width="9.140625" style="8"/>
    <col min="14071" max="14071" width="9.85546875" style="8" customWidth="1"/>
    <col min="14072" max="14317" width="9.140625" style="8"/>
    <col min="14318" max="14318" width="13.28515625" style="8" customWidth="1"/>
    <col min="14319" max="14319" width="19.7109375" style="8" customWidth="1"/>
    <col min="14320" max="14320" width="16.85546875" style="8" customWidth="1"/>
    <col min="14321" max="14322" width="9.140625" style="8"/>
    <col min="14323" max="14323" width="15.42578125" style="8" customWidth="1"/>
    <col min="14324" max="14324" width="11.42578125" style="8" customWidth="1"/>
    <col min="14325" max="14326" width="9.140625" style="8"/>
    <col min="14327" max="14327" width="9.85546875" style="8" customWidth="1"/>
    <col min="14328" max="14573" width="9.140625" style="8"/>
    <col min="14574" max="14574" width="13.28515625" style="8" customWidth="1"/>
    <col min="14575" max="14575" width="19.7109375" style="8" customWidth="1"/>
    <col min="14576" max="14576" width="16.85546875" style="8" customWidth="1"/>
    <col min="14577" max="14578" width="9.140625" style="8"/>
    <col min="14579" max="14579" width="15.42578125" style="8" customWidth="1"/>
    <col min="14580" max="14580" width="11.42578125" style="8" customWidth="1"/>
    <col min="14581" max="14582" width="9.140625" style="8"/>
    <col min="14583" max="14583" width="9.85546875" style="8" customWidth="1"/>
    <col min="14584" max="14829" width="9.140625" style="8"/>
    <col min="14830" max="14830" width="13.28515625" style="8" customWidth="1"/>
    <col min="14831" max="14831" width="19.7109375" style="8" customWidth="1"/>
    <col min="14832" max="14832" width="16.85546875" style="8" customWidth="1"/>
    <col min="14833" max="14834" width="9.140625" style="8"/>
    <col min="14835" max="14835" width="15.42578125" style="8" customWidth="1"/>
    <col min="14836" max="14836" width="11.42578125" style="8" customWidth="1"/>
    <col min="14837" max="14838" width="9.140625" style="8"/>
    <col min="14839" max="14839" width="9.85546875" style="8" customWidth="1"/>
    <col min="14840" max="15085" width="9.140625" style="8"/>
    <col min="15086" max="15086" width="13.28515625" style="8" customWidth="1"/>
    <col min="15087" max="15087" width="19.7109375" style="8" customWidth="1"/>
    <col min="15088" max="15088" width="16.85546875" style="8" customWidth="1"/>
    <col min="15089" max="15090" width="9.140625" style="8"/>
    <col min="15091" max="15091" width="15.42578125" style="8" customWidth="1"/>
    <col min="15092" max="15092" width="11.42578125" style="8" customWidth="1"/>
    <col min="15093" max="15094" width="9.140625" style="8"/>
    <col min="15095" max="15095" width="9.85546875" style="8" customWidth="1"/>
    <col min="15096" max="15341" width="9.140625" style="8"/>
    <col min="15342" max="15342" width="13.28515625" style="8" customWidth="1"/>
    <col min="15343" max="15343" width="19.7109375" style="8" customWidth="1"/>
    <col min="15344" max="15344" width="16.85546875" style="8" customWidth="1"/>
    <col min="15345" max="15346" width="9.140625" style="8"/>
    <col min="15347" max="15347" width="15.42578125" style="8" customWidth="1"/>
    <col min="15348" max="15348" width="11.42578125" style="8" customWidth="1"/>
    <col min="15349" max="15350" width="9.140625" style="8"/>
    <col min="15351" max="15351" width="9.85546875" style="8" customWidth="1"/>
    <col min="15352" max="15597" width="9.140625" style="8"/>
    <col min="15598" max="15598" width="13.28515625" style="8" customWidth="1"/>
    <col min="15599" max="15599" width="19.7109375" style="8" customWidth="1"/>
    <col min="15600" max="15600" width="16.85546875" style="8" customWidth="1"/>
    <col min="15601" max="15602" width="9.140625" style="8"/>
    <col min="15603" max="15603" width="15.42578125" style="8" customWidth="1"/>
    <col min="15604" max="15604" width="11.42578125" style="8" customWidth="1"/>
    <col min="15605" max="15606" width="9.140625" style="8"/>
    <col min="15607" max="15607" width="9.85546875" style="8" customWidth="1"/>
    <col min="15608" max="15853" width="9.140625" style="8"/>
    <col min="15854" max="15854" width="13.28515625" style="8" customWidth="1"/>
    <col min="15855" max="15855" width="19.7109375" style="8" customWidth="1"/>
    <col min="15856" max="15856" width="16.85546875" style="8" customWidth="1"/>
    <col min="15857" max="15858" width="9.140625" style="8"/>
    <col min="15859" max="15859" width="15.42578125" style="8" customWidth="1"/>
    <col min="15860" max="15860" width="11.42578125" style="8" customWidth="1"/>
    <col min="15861" max="15862" width="9.140625" style="8"/>
    <col min="15863" max="15863" width="9.85546875" style="8" customWidth="1"/>
    <col min="15864" max="16109" width="9.140625" style="8"/>
    <col min="16110" max="16110" width="13.28515625" style="8" customWidth="1"/>
    <col min="16111" max="16111" width="19.7109375" style="8" customWidth="1"/>
    <col min="16112" max="16112" width="16.85546875" style="8" customWidth="1"/>
    <col min="16113" max="16114" width="9.140625" style="8"/>
    <col min="16115" max="16115" width="15.42578125" style="8" customWidth="1"/>
    <col min="16116" max="16116" width="11.42578125" style="8" customWidth="1"/>
    <col min="16117" max="16118" width="9.140625" style="8"/>
    <col min="16119" max="16119" width="9.85546875" style="8" customWidth="1"/>
    <col min="16120" max="16384" width="9.140625" style="8"/>
  </cols>
  <sheetData>
    <row r="1" spans="1:7" s="21" customFormat="1" ht="24" customHeight="1" x14ac:dyDescent="0.25">
      <c r="A1" s="154" t="s">
        <v>13</v>
      </c>
      <c r="B1" s="155"/>
      <c r="C1" s="155"/>
      <c r="D1" s="155"/>
      <c r="E1" s="155"/>
      <c r="F1" s="155"/>
      <c r="G1" s="156"/>
    </row>
    <row r="2" spans="1:7" s="21" customFormat="1" x14ac:dyDescent="0.25">
      <c r="A2" s="157" t="s">
        <v>9</v>
      </c>
      <c r="B2" s="158"/>
      <c r="C2" s="158"/>
      <c r="D2" s="158"/>
      <c r="E2" s="158"/>
      <c r="F2" s="158"/>
      <c r="G2" s="159"/>
    </row>
    <row r="3" spans="1:7" s="21" customFormat="1" ht="24.75" customHeight="1" x14ac:dyDescent="0.25">
      <c r="A3" s="160" t="s">
        <v>16</v>
      </c>
      <c r="B3" s="161"/>
      <c r="C3" s="161"/>
      <c r="D3" s="161"/>
      <c r="E3" s="161"/>
      <c r="F3" s="161"/>
      <c r="G3" s="162"/>
    </row>
    <row r="4" spans="1:7" s="21" customFormat="1" ht="14.25" customHeight="1" thickBot="1" x14ac:dyDescent="0.3">
      <c r="A4" s="19"/>
      <c r="B4" s="22"/>
      <c r="C4" s="22"/>
      <c r="D4" s="23"/>
      <c r="E4" s="22"/>
      <c r="F4" s="22"/>
      <c r="G4" s="20"/>
    </row>
    <row r="5" spans="1:7" s="21" customFormat="1" x14ac:dyDescent="0.25">
      <c r="A5" s="163" t="s">
        <v>2</v>
      </c>
      <c r="B5" s="172" t="s">
        <v>0</v>
      </c>
      <c r="C5" s="173"/>
      <c r="D5" s="172" t="s">
        <v>1</v>
      </c>
      <c r="E5" s="173"/>
      <c r="F5" s="166" t="s">
        <v>11</v>
      </c>
      <c r="G5" s="169" t="s">
        <v>12</v>
      </c>
    </row>
    <row r="6" spans="1:7" s="21" customFormat="1" ht="21" customHeight="1" x14ac:dyDescent="0.25">
      <c r="A6" s="164"/>
      <c r="B6" s="174" t="s">
        <v>3</v>
      </c>
      <c r="C6" s="175"/>
      <c r="D6" s="174" t="s">
        <v>3</v>
      </c>
      <c r="E6" s="175"/>
      <c r="F6" s="167"/>
      <c r="G6" s="170"/>
    </row>
    <row r="7" spans="1:7" s="12" customFormat="1" ht="30.75" customHeight="1" thickBot="1" x14ac:dyDescent="0.3">
      <c r="A7" s="165"/>
      <c r="B7" s="34" t="s">
        <v>4</v>
      </c>
      <c r="C7" s="34" t="s">
        <v>5</v>
      </c>
      <c r="D7" s="34" t="s">
        <v>4</v>
      </c>
      <c r="E7" s="34" t="s">
        <v>5</v>
      </c>
      <c r="F7" s="168"/>
      <c r="G7" s="171"/>
    </row>
    <row r="8" spans="1:7" ht="19.5" customHeight="1" x14ac:dyDescent="0.25">
      <c r="A8" s="50">
        <v>42716</v>
      </c>
      <c r="B8" s="44">
        <v>0</v>
      </c>
      <c r="C8" s="44">
        <v>0</v>
      </c>
      <c r="D8" s="44">
        <v>0</v>
      </c>
      <c r="E8" s="44">
        <v>0</v>
      </c>
      <c r="F8" s="46">
        <f>B8+D8</f>
        <v>0</v>
      </c>
      <c r="G8" s="55">
        <f>C8+E8</f>
        <v>0</v>
      </c>
    </row>
    <row r="9" spans="1:7" ht="19.5" customHeight="1" x14ac:dyDescent="0.25">
      <c r="A9" s="51">
        <v>42717</v>
      </c>
      <c r="B9" s="13">
        <v>0</v>
      </c>
      <c r="C9" s="13">
        <v>0</v>
      </c>
      <c r="D9" s="13">
        <v>0</v>
      </c>
      <c r="E9" s="13">
        <v>0</v>
      </c>
      <c r="F9" s="43">
        <f t="shared" ref="F9:F31" si="0">B9+D9</f>
        <v>0</v>
      </c>
      <c r="G9" s="56">
        <f t="shared" ref="G9:G31" si="1">C9+E9</f>
        <v>0</v>
      </c>
    </row>
    <row r="10" spans="1:7" ht="19.5" customHeight="1" x14ac:dyDescent="0.25">
      <c r="A10" s="52">
        <v>42718</v>
      </c>
      <c r="B10" s="13">
        <v>0</v>
      </c>
      <c r="C10" s="13">
        <v>0</v>
      </c>
      <c r="D10" s="13">
        <v>0</v>
      </c>
      <c r="E10" s="13">
        <v>0</v>
      </c>
      <c r="F10" s="43">
        <f t="shared" si="0"/>
        <v>0</v>
      </c>
      <c r="G10" s="56">
        <f t="shared" si="1"/>
        <v>0</v>
      </c>
    </row>
    <row r="11" spans="1:7" ht="19.5" customHeight="1" x14ac:dyDescent="0.25">
      <c r="A11" s="52">
        <v>42719</v>
      </c>
      <c r="B11" s="13">
        <v>0.37</v>
      </c>
      <c r="C11" s="13">
        <v>7.0000000000000007E-2</v>
      </c>
      <c r="D11" s="13">
        <v>0</v>
      </c>
      <c r="E11" s="13">
        <v>0</v>
      </c>
      <c r="F11" s="43">
        <f t="shared" si="0"/>
        <v>0.37</v>
      </c>
      <c r="G11" s="56">
        <f t="shared" si="1"/>
        <v>7.0000000000000007E-2</v>
      </c>
    </row>
    <row r="12" spans="1:7" ht="19.5" customHeight="1" x14ac:dyDescent="0.25">
      <c r="A12" s="52">
        <v>42720</v>
      </c>
      <c r="B12" s="13">
        <v>0</v>
      </c>
      <c r="C12" s="13">
        <v>0.78</v>
      </c>
      <c r="D12" s="13">
        <v>0</v>
      </c>
      <c r="E12" s="13">
        <v>0</v>
      </c>
      <c r="F12" s="43">
        <f t="shared" si="0"/>
        <v>0</v>
      </c>
      <c r="G12" s="56">
        <f t="shared" si="1"/>
        <v>0.78</v>
      </c>
    </row>
    <row r="13" spans="1:7" ht="19.5" customHeight="1" x14ac:dyDescent="0.25">
      <c r="A13" s="52">
        <v>42721</v>
      </c>
      <c r="B13" s="13">
        <v>1.21</v>
      </c>
      <c r="C13" s="13">
        <v>0</v>
      </c>
      <c r="D13" s="13">
        <v>0.373</v>
      </c>
      <c r="E13" s="13">
        <v>0.1</v>
      </c>
      <c r="F13" s="43">
        <f t="shared" si="0"/>
        <v>1.583</v>
      </c>
      <c r="G13" s="56">
        <f t="shared" si="1"/>
        <v>0.1</v>
      </c>
    </row>
    <row r="14" spans="1:7" ht="19.5" customHeight="1" x14ac:dyDescent="0.25">
      <c r="A14" s="52">
        <v>42758</v>
      </c>
      <c r="B14" s="13">
        <v>0</v>
      </c>
      <c r="C14" s="13">
        <v>0</v>
      </c>
      <c r="D14" s="13">
        <v>0</v>
      </c>
      <c r="E14" s="13">
        <v>0</v>
      </c>
      <c r="F14" s="43">
        <f t="shared" si="0"/>
        <v>0</v>
      </c>
      <c r="G14" s="56">
        <f t="shared" si="1"/>
        <v>0</v>
      </c>
    </row>
    <row r="15" spans="1:7" ht="19.5" customHeight="1" x14ac:dyDescent="0.25">
      <c r="A15" s="52">
        <v>42759</v>
      </c>
      <c r="B15" s="13">
        <v>2.9849999999999999</v>
      </c>
      <c r="C15" s="13">
        <v>0</v>
      </c>
      <c r="D15" s="13">
        <v>0</v>
      </c>
      <c r="E15" s="13">
        <v>1.18</v>
      </c>
      <c r="F15" s="43">
        <f t="shared" si="0"/>
        <v>2.9849999999999999</v>
      </c>
      <c r="G15" s="56">
        <f t="shared" si="1"/>
        <v>1.18</v>
      </c>
    </row>
    <row r="16" spans="1:7" ht="19.5" customHeight="1" x14ac:dyDescent="0.25">
      <c r="A16" s="52">
        <v>42760</v>
      </c>
      <c r="B16" s="13">
        <v>1.5529999999999999</v>
      </c>
      <c r="C16" s="13">
        <v>0.22</v>
      </c>
      <c r="D16" s="13">
        <v>4.5469999999999997</v>
      </c>
      <c r="E16" s="13">
        <v>0</v>
      </c>
      <c r="F16" s="43">
        <f t="shared" si="0"/>
        <v>6.1</v>
      </c>
      <c r="G16" s="56">
        <f t="shared" si="1"/>
        <v>0.22</v>
      </c>
    </row>
    <row r="17" spans="1:7" ht="19.5" customHeight="1" x14ac:dyDescent="0.25">
      <c r="A17" s="52">
        <v>42761</v>
      </c>
      <c r="B17" s="13">
        <v>1.91</v>
      </c>
      <c r="C17" s="13">
        <v>1.6220000000000001</v>
      </c>
      <c r="D17" s="13">
        <v>1.264</v>
      </c>
      <c r="E17" s="13">
        <v>6.2E-2</v>
      </c>
      <c r="F17" s="43">
        <f t="shared" si="0"/>
        <v>3.1739999999999999</v>
      </c>
      <c r="G17" s="56">
        <f t="shared" si="1"/>
        <v>1.6840000000000002</v>
      </c>
    </row>
    <row r="18" spans="1:7" ht="19.5" customHeight="1" x14ac:dyDescent="0.25">
      <c r="A18" s="52">
        <v>42762</v>
      </c>
      <c r="B18" s="13">
        <v>1.026</v>
      </c>
      <c r="C18" s="13">
        <v>1.26</v>
      </c>
      <c r="D18" s="13">
        <v>0</v>
      </c>
      <c r="E18" s="13">
        <v>0</v>
      </c>
      <c r="F18" s="43">
        <f t="shared" si="0"/>
        <v>1.026</v>
      </c>
      <c r="G18" s="56">
        <f t="shared" si="1"/>
        <v>1.26</v>
      </c>
    </row>
    <row r="19" spans="1:7" ht="19.5" customHeight="1" x14ac:dyDescent="0.25">
      <c r="A19" s="52">
        <v>42763</v>
      </c>
      <c r="B19" s="13">
        <v>4.5704800000000008</v>
      </c>
      <c r="C19" s="13">
        <v>2.25</v>
      </c>
      <c r="D19" s="13">
        <v>1.6467000000000001</v>
      </c>
      <c r="E19" s="13">
        <v>0.14299999999999999</v>
      </c>
      <c r="F19" s="43">
        <f t="shared" si="0"/>
        <v>6.2171800000000008</v>
      </c>
      <c r="G19" s="56">
        <f t="shared" si="1"/>
        <v>2.3929999999999998</v>
      </c>
    </row>
    <row r="20" spans="1:7" ht="19.5" customHeight="1" x14ac:dyDescent="0.25">
      <c r="A20" s="52">
        <v>42786</v>
      </c>
      <c r="B20" s="13">
        <v>0</v>
      </c>
      <c r="C20" s="13">
        <v>0</v>
      </c>
      <c r="D20" s="13">
        <v>0</v>
      </c>
      <c r="E20" s="13">
        <v>0</v>
      </c>
      <c r="F20" s="43">
        <f t="shared" si="0"/>
        <v>0</v>
      </c>
      <c r="G20" s="56">
        <f t="shared" si="1"/>
        <v>0</v>
      </c>
    </row>
    <row r="21" spans="1:7" ht="19.5" customHeight="1" x14ac:dyDescent="0.25">
      <c r="A21" s="52">
        <v>42787</v>
      </c>
      <c r="B21" s="13">
        <v>9.3205600000000022</v>
      </c>
      <c r="C21" s="13">
        <v>1.07</v>
      </c>
      <c r="D21" s="13">
        <v>7.0917999999999992</v>
      </c>
      <c r="E21" s="13">
        <v>1.39</v>
      </c>
      <c r="F21" s="43">
        <f t="shared" si="0"/>
        <v>16.41236</v>
      </c>
      <c r="G21" s="56">
        <f t="shared" si="1"/>
        <v>2.46</v>
      </c>
    </row>
    <row r="22" spans="1:7" ht="19.5" customHeight="1" x14ac:dyDescent="0.25">
      <c r="A22" s="52">
        <v>42788</v>
      </c>
      <c r="B22" s="13">
        <v>0.1055</v>
      </c>
      <c r="C22" s="13">
        <v>0</v>
      </c>
      <c r="D22" s="13">
        <v>1.4028</v>
      </c>
      <c r="E22" s="13">
        <v>0</v>
      </c>
      <c r="F22" s="43">
        <f t="shared" si="0"/>
        <v>1.5083</v>
      </c>
      <c r="G22" s="56">
        <f t="shared" si="1"/>
        <v>0</v>
      </c>
    </row>
    <row r="23" spans="1:7" ht="19.5" customHeight="1" x14ac:dyDescent="0.25">
      <c r="A23" s="52">
        <v>42789</v>
      </c>
      <c r="B23" s="13">
        <v>0.34300000000000003</v>
      </c>
      <c r="C23" s="13">
        <v>0.77</v>
      </c>
      <c r="D23" s="13">
        <v>0</v>
      </c>
      <c r="E23" s="13">
        <v>0.64</v>
      </c>
      <c r="F23" s="43">
        <f t="shared" si="0"/>
        <v>0.34300000000000003</v>
      </c>
      <c r="G23" s="56">
        <f t="shared" si="1"/>
        <v>1.4100000000000001</v>
      </c>
    </row>
    <row r="24" spans="1:7" ht="19.5" customHeight="1" x14ac:dyDescent="0.25">
      <c r="A24" s="52">
        <v>42790</v>
      </c>
      <c r="B24" s="13">
        <v>0</v>
      </c>
      <c r="C24" s="13">
        <v>0</v>
      </c>
      <c r="D24" s="13">
        <v>0</v>
      </c>
      <c r="E24" s="13">
        <v>0</v>
      </c>
      <c r="F24" s="43">
        <f t="shared" si="0"/>
        <v>0</v>
      </c>
      <c r="G24" s="56">
        <f t="shared" si="1"/>
        <v>0</v>
      </c>
    </row>
    <row r="25" spans="1:7" ht="19.5" customHeight="1" x14ac:dyDescent="0.25">
      <c r="A25" s="52">
        <v>42791</v>
      </c>
      <c r="B25" s="13">
        <v>2.2480000000000002</v>
      </c>
      <c r="C25" s="13">
        <v>1.3460000000000001</v>
      </c>
      <c r="D25" s="13">
        <v>5.5519999999999996</v>
      </c>
      <c r="E25" s="13">
        <v>0</v>
      </c>
      <c r="F25" s="43">
        <f t="shared" si="0"/>
        <v>7.8</v>
      </c>
      <c r="G25" s="56">
        <f t="shared" si="1"/>
        <v>1.3460000000000001</v>
      </c>
    </row>
    <row r="26" spans="1:7" ht="19.5" customHeight="1" x14ac:dyDescent="0.25">
      <c r="A26" s="52">
        <v>42821</v>
      </c>
      <c r="B26" s="13">
        <v>0</v>
      </c>
      <c r="C26" s="13">
        <v>0</v>
      </c>
      <c r="D26" s="13">
        <v>0</v>
      </c>
      <c r="E26" s="13">
        <v>0</v>
      </c>
      <c r="F26" s="43">
        <f t="shared" si="0"/>
        <v>0</v>
      </c>
      <c r="G26" s="56">
        <f t="shared" si="1"/>
        <v>0</v>
      </c>
    </row>
    <row r="27" spans="1:7" ht="19.5" customHeight="1" x14ac:dyDescent="0.25">
      <c r="A27" s="52">
        <v>42822</v>
      </c>
      <c r="B27" s="13">
        <v>3.8053999999999997</v>
      </c>
      <c r="C27" s="13">
        <v>0</v>
      </c>
      <c r="D27" s="13">
        <v>0</v>
      </c>
      <c r="E27" s="13">
        <v>0</v>
      </c>
      <c r="F27" s="43">
        <f t="shared" si="0"/>
        <v>3.8053999999999997</v>
      </c>
      <c r="G27" s="56">
        <f t="shared" si="1"/>
        <v>0</v>
      </c>
    </row>
    <row r="28" spans="1:7" ht="19.5" customHeight="1" x14ac:dyDescent="0.25">
      <c r="A28" s="52">
        <v>42823</v>
      </c>
      <c r="B28" s="13">
        <v>12.078880000000002</v>
      </c>
      <c r="C28" s="13">
        <v>0</v>
      </c>
      <c r="D28" s="13">
        <v>1.2580799999999999</v>
      </c>
      <c r="E28" s="13">
        <v>0</v>
      </c>
      <c r="F28" s="43">
        <f t="shared" si="0"/>
        <v>13.336960000000001</v>
      </c>
      <c r="G28" s="56">
        <f t="shared" si="1"/>
        <v>0</v>
      </c>
    </row>
    <row r="29" spans="1:7" ht="19.5" customHeight="1" x14ac:dyDescent="0.25">
      <c r="A29" s="52">
        <v>42824</v>
      </c>
      <c r="B29" s="13">
        <v>0.09</v>
      </c>
      <c r="C29" s="13">
        <v>0</v>
      </c>
      <c r="D29" s="13">
        <v>0</v>
      </c>
      <c r="E29" s="13">
        <v>0</v>
      </c>
      <c r="F29" s="43">
        <f t="shared" si="0"/>
        <v>0.09</v>
      </c>
      <c r="G29" s="56">
        <f t="shared" si="1"/>
        <v>0</v>
      </c>
    </row>
    <row r="30" spans="1:7" ht="19.5" customHeight="1" x14ac:dyDescent="0.25">
      <c r="A30" s="52">
        <v>42825</v>
      </c>
      <c r="B30" s="13">
        <v>0</v>
      </c>
      <c r="C30" s="13">
        <v>0</v>
      </c>
      <c r="D30" s="13">
        <v>0</v>
      </c>
      <c r="E30" s="13">
        <v>0</v>
      </c>
      <c r="F30" s="43">
        <f t="shared" si="0"/>
        <v>0</v>
      </c>
      <c r="G30" s="56">
        <f t="shared" si="1"/>
        <v>0</v>
      </c>
    </row>
    <row r="31" spans="1:7" ht="19.5" customHeight="1" thickBot="1" x14ac:dyDescent="0.3">
      <c r="A31" s="53">
        <v>42826</v>
      </c>
      <c r="B31" s="48">
        <v>1.647</v>
      </c>
      <c r="C31" s="48">
        <v>0</v>
      </c>
      <c r="D31" s="48">
        <v>2.1659999999999999</v>
      </c>
      <c r="E31" s="48">
        <v>0</v>
      </c>
      <c r="F31" s="49">
        <f t="shared" si="0"/>
        <v>3.8129999999999997</v>
      </c>
      <c r="G31" s="57">
        <f t="shared" si="1"/>
        <v>0</v>
      </c>
    </row>
  </sheetData>
  <mergeCells count="10">
    <mergeCell ref="A1:G1"/>
    <mergeCell ref="A2:G2"/>
    <mergeCell ref="A3:G3"/>
    <mergeCell ref="A5:A7"/>
    <mergeCell ref="B5:C5"/>
    <mergeCell ref="D5:E5"/>
    <mergeCell ref="F5:F7"/>
    <mergeCell ref="G5:G7"/>
    <mergeCell ref="B6:C6"/>
    <mergeCell ref="D6:E6"/>
  </mergeCells>
  <pageMargins left="0.7" right="0.7" top="0.75" bottom="0.75" header="0.3" footer="0.3"/>
  <pageSetup paperSize="9" orientation="portrait" horizontalDpi="4294967295" verticalDpi="4294967295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3"/>
  <sheetViews>
    <sheetView workbookViewId="0">
      <selection activeCell="A2" sqref="A2:E151"/>
    </sheetView>
  </sheetViews>
  <sheetFormatPr defaultRowHeight="15" x14ac:dyDescent="0.25"/>
  <cols>
    <col min="1" max="5" width="14.7109375" customWidth="1"/>
  </cols>
  <sheetData>
    <row r="1" spans="1:7" s="21" customFormat="1" ht="24" customHeight="1" x14ac:dyDescent="0.25">
      <c r="A1" s="154" t="s">
        <v>14</v>
      </c>
      <c r="B1" s="155"/>
      <c r="C1" s="155"/>
      <c r="D1" s="155"/>
      <c r="E1" s="156"/>
    </row>
    <row r="2" spans="1:7" s="21" customFormat="1" x14ac:dyDescent="0.25">
      <c r="A2" s="157" t="s">
        <v>9</v>
      </c>
      <c r="B2" s="158"/>
      <c r="C2" s="158"/>
      <c r="D2" s="158"/>
      <c r="E2" s="159"/>
    </row>
    <row r="3" spans="1:7" s="21" customFormat="1" ht="24.75" customHeight="1" x14ac:dyDescent="0.25">
      <c r="A3" s="160" t="s">
        <v>16</v>
      </c>
      <c r="B3" s="161"/>
      <c r="C3" s="161"/>
      <c r="D3" s="161"/>
      <c r="E3" s="162"/>
      <c r="G3" s="18"/>
    </row>
    <row r="4" spans="1:7" s="21" customFormat="1" ht="24.75" customHeight="1" x14ac:dyDescent="0.25">
      <c r="A4" s="160" t="s">
        <v>15</v>
      </c>
      <c r="B4" s="161"/>
      <c r="C4" s="161"/>
      <c r="D4" s="161"/>
      <c r="E4" s="162"/>
      <c r="G4" s="18"/>
    </row>
    <row r="5" spans="1:7" s="21" customFormat="1" ht="14.25" customHeight="1" thickBot="1" x14ac:dyDescent="0.3">
      <c r="A5" s="19"/>
      <c r="B5" s="22"/>
      <c r="C5" s="22"/>
      <c r="D5" s="23"/>
      <c r="E5" s="35"/>
      <c r="G5" s="18"/>
    </row>
    <row r="6" spans="1:7" s="21" customFormat="1" ht="15" customHeight="1" x14ac:dyDescent="0.25">
      <c r="A6" s="176" t="s">
        <v>2</v>
      </c>
      <c r="B6" s="178" t="s">
        <v>0</v>
      </c>
      <c r="C6" s="178"/>
      <c r="D6" s="178" t="s">
        <v>1</v>
      </c>
      <c r="E6" s="179"/>
    </row>
    <row r="7" spans="1:7" s="12" customFormat="1" ht="15.75" thickBot="1" x14ac:dyDescent="0.3">
      <c r="A7" s="177"/>
      <c r="B7" s="4" t="s">
        <v>7</v>
      </c>
      <c r="C7" s="4" t="s">
        <v>8</v>
      </c>
      <c r="D7" s="4" t="s">
        <v>7</v>
      </c>
      <c r="E7" s="30" t="s">
        <v>8</v>
      </c>
    </row>
    <row r="8" spans="1:7" x14ac:dyDescent="0.25">
      <c r="A8" s="50">
        <v>42719</v>
      </c>
      <c r="B8" s="54">
        <v>61</v>
      </c>
      <c r="C8" s="54">
        <v>370</v>
      </c>
      <c r="D8" s="44"/>
      <c r="E8" s="55"/>
    </row>
    <row r="9" spans="1:7" x14ac:dyDescent="0.25">
      <c r="A9" s="62">
        <v>42721</v>
      </c>
      <c r="B9" s="17">
        <v>44.2</v>
      </c>
      <c r="C9" s="17">
        <v>121</v>
      </c>
      <c r="D9" s="17">
        <v>31.2</v>
      </c>
      <c r="E9" s="39">
        <v>22</v>
      </c>
    </row>
    <row r="10" spans="1:7" x14ac:dyDescent="0.25">
      <c r="A10" s="63"/>
      <c r="B10" s="13">
        <v>49</v>
      </c>
      <c r="C10" s="13">
        <v>246</v>
      </c>
      <c r="D10" s="17">
        <v>31.7</v>
      </c>
      <c r="E10" s="39">
        <v>51</v>
      </c>
    </row>
    <row r="11" spans="1:7" x14ac:dyDescent="0.25">
      <c r="A11" s="63"/>
      <c r="B11" s="13">
        <v>47</v>
      </c>
      <c r="C11" s="13">
        <v>187</v>
      </c>
      <c r="D11" s="17">
        <v>60.2</v>
      </c>
      <c r="E11" s="39">
        <v>187</v>
      </c>
    </row>
    <row r="12" spans="1:7" x14ac:dyDescent="0.25">
      <c r="A12" s="63"/>
      <c r="B12" s="13">
        <v>56</v>
      </c>
      <c r="C12" s="13">
        <v>280</v>
      </c>
      <c r="D12" s="17">
        <v>40</v>
      </c>
      <c r="E12" s="39">
        <v>113</v>
      </c>
    </row>
    <row r="13" spans="1:7" x14ac:dyDescent="0.25">
      <c r="A13" s="63"/>
      <c r="B13" s="13">
        <v>50</v>
      </c>
      <c r="C13" s="13">
        <v>220</v>
      </c>
      <c r="D13" s="13"/>
      <c r="E13" s="56"/>
    </row>
    <row r="14" spans="1:7" x14ac:dyDescent="0.25">
      <c r="A14" s="64"/>
      <c r="B14" s="13">
        <v>45</v>
      </c>
      <c r="C14" s="13">
        <f>1210-1054</f>
        <v>156</v>
      </c>
      <c r="D14" s="13"/>
      <c r="E14" s="56"/>
    </row>
    <row r="15" spans="1:7" s="21" customFormat="1" x14ac:dyDescent="0.25">
      <c r="A15" s="62">
        <v>42759</v>
      </c>
      <c r="B15" s="17">
        <v>51.2</v>
      </c>
      <c r="C15" s="17">
        <v>275</v>
      </c>
      <c r="D15" s="7"/>
      <c r="E15" s="27"/>
    </row>
    <row r="16" spans="1:7" s="21" customFormat="1" x14ac:dyDescent="0.25">
      <c r="A16" s="65"/>
      <c r="B16" s="17">
        <v>61.800000000000004</v>
      </c>
      <c r="C16" s="17">
        <v>381</v>
      </c>
      <c r="D16" s="7"/>
      <c r="E16" s="27"/>
    </row>
    <row r="17" spans="1:5" s="21" customFormat="1" x14ac:dyDescent="0.25">
      <c r="A17" s="65"/>
      <c r="B17" s="17">
        <v>47.400000000000006</v>
      </c>
      <c r="C17" s="17">
        <v>200</v>
      </c>
      <c r="D17" s="7"/>
      <c r="E17" s="27"/>
    </row>
    <row r="18" spans="1:5" s="21" customFormat="1" x14ac:dyDescent="0.25">
      <c r="A18" s="65"/>
      <c r="B18" s="17">
        <v>46.400000000000006</v>
      </c>
      <c r="C18" s="17">
        <v>178</v>
      </c>
      <c r="D18" s="7"/>
      <c r="E18" s="27"/>
    </row>
    <row r="19" spans="1:5" s="21" customFormat="1" x14ac:dyDescent="0.25">
      <c r="A19" s="65"/>
      <c r="B19" s="17">
        <v>57.7</v>
      </c>
      <c r="C19" s="17">
        <v>312</v>
      </c>
      <c r="D19" s="7"/>
      <c r="E19" s="27"/>
    </row>
    <row r="20" spans="1:5" s="21" customFormat="1" x14ac:dyDescent="0.25">
      <c r="A20" s="65"/>
      <c r="B20" s="17">
        <v>47.7</v>
      </c>
      <c r="C20" s="17">
        <v>179.9</v>
      </c>
      <c r="D20" s="7"/>
      <c r="E20" s="27"/>
    </row>
    <row r="21" spans="1:5" s="21" customFormat="1" x14ac:dyDescent="0.25">
      <c r="A21" s="65"/>
      <c r="B21" s="17">
        <v>53.7</v>
      </c>
      <c r="C21" s="17">
        <v>227.1</v>
      </c>
      <c r="D21" s="7"/>
      <c r="E21" s="27"/>
    </row>
    <row r="22" spans="1:5" s="21" customFormat="1" x14ac:dyDescent="0.25">
      <c r="A22" s="65"/>
      <c r="B22" s="17">
        <v>67.2</v>
      </c>
      <c r="C22" s="17">
        <v>351.8</v>
      </c>
      <c r="D22" s="7"/>
      <c r="E22" s="27"/>
    </row>
    <row r="23" spans="1:5" s="21" customFormat="1" x14ac:dyDescent="0.25">
      <c r="A23" s="65"/>
      <c r="B23" s="17">
        <v>52.2</v>
      </c>
      <c r="C23" s="17">
        <v>249.1</v>
      </c>
      <c r="D23" s="7"/>
      <c r="E23" s="27"/>
    </row>
    <row r="24" spans="1:5" s="21" customFormat="1" x14ac:dyDescent="0.25">
      <c r="A24" s="65"/>
      <c r="B24" s="17">
        <v>51.2</v>
      </c>
      <c r="C24" s="17">
        <v>255.5</v>
      </c>
      <c r="D24" s="7"/>
      <c r="E24" s="27"/>
    </row>
    <row r="25" spans="1:5" s="21" customFormat="1" x14ac:dyDescent="0.25">
      <c r="A25" s="66"/>
      <c r="B25" s="17">
        <v>61.800000000000004</v>
      </c>
      <c r="C25" s="17">
        <v>375.6</v>
      </c>
      <c r="D25" s="7"/>
      <c r="E25" s="27"/>
    </row>
    <row r="26" spans="1:5" s="21" customFormat="1" x14ac:dyDescent="0.25">
      <c r="A26" s="67">
        <v>42760</v>
      </c>
      <c r="B26" s="7">
        <v>52.2</v>
      </c>
      <c r="C26" s="7">
        <v>262</v>
      </c>
      <c r="D26" s="7">
        <v>76.2</v>
      </c>
      <c r="E26" s="27">
        <v>880</v>
      </c>
    </row>
    <row r="27" spans="1:5" s="21" customFormat="1" x14ac:dyDescent="0.25">
      <c r="A27" s="65"/>
      <c r="B27" s="7">
        <v>51.2</v>
      </c>
      <c r="C27" s="7">
        <v>275</v>
      </c>
      <c r="D27" s="7">
        <v>78.2</v>
      </c>
      <c r="E27" s="27">
        <v>770</v>
      </c>
    </row>
    <row r="28" spans="1:5" s="21" customFormat="1" x14ac:dyDescent="0.25">
      <c r="A28" s="65"/>
      <c r="B28" s="7">
        <v>61.800000000000004</v>
      </c>
      <c r="C28" s="7">
        <v>381</v>
      </c>
      <c r="D28" s="7">
        <v>73.2</v>
      </c>
      <c r="E28" s="27">
        <v>572</v>
      </c>
    </row>
    <row r="29" spans="1:5" s="21" customFormat="1" x14ac:dyDescent="0.25">
      <c r="A29" s="65"/>
      <c r="B29" s="7">
        <v>47.400000000000006</v>
      </c>
      <c r="C29" s="7">
        <v>199</v>
      </c>
      <c r="D29" s="7">
        <v>66.2</v>
      </c>
      <c r="E29" s="27">
        <v>520</v>
      </c>
    </row>
    <row r="30" spans="1:5" s="21" customFormat="1" x14ac:dyDescent="0.25">
      <c r="A30" s="65"/>
      <c r="B30" s="7">
        <v>46.400000000000006</v>
      </c>
      <c r="C30" s="7">
        <v>170</v>
      </c>
      <c r="D30" s="7">
        <v>92.2</v>
      </c>
      <c r="E30" s="27">
        <v>1487</v>
      </c>
    </row>
    <row r="31" spans="1:5" s="21" customFormat="1" x14ac:dyDescent="0.25">
      <c r="A31" s="65"/>
      <c r="B31" s="7">
        <v>24.7</v>
      </c>
      <c r="C31" s="7">
        <v>23</v>
      </c>
      <c r="D31" s="7">
        <v>40.200000000000003</v>
      </c>
      <c r="E31" s="27">
        <v>100</v>
      </c>
    </row>
    <row r="32" spans="1:5" s="21" customFormat="1" x14ac:dyDescent="0.25">
      <c r="A32" s="65"/>
      <c r="B32" s="7">
        <v>30.7</v>
      </c>
      <c r="C32" s="7">
        <v>56</v>
      </c>
      <c r="D32" s="7">
        <v>32.700000000000003</v>
      </c>
      <c r="E32" s="27">
        <v>55</v>
      </c>
    </row>
    <row r="33" spans="1:5" s="21" customFormat="1" x14ac:dyDescent="0.25">
      <c r="A33" s="65"/>
      <c r="B33" s="7">
        <v>31.7</v>
      </c>
      <c r="C33" s="7">
        <v>55</v>
      </c>
      <c r="D33" s="7">
        <v>36.700000000000003</v>
      </c>
      <c r="E33" s="27">
        <v>86</v>
      </c>
    </row>
    <row r="34" spans="1:5" s="21" customFormat="1" x14ac:dyDescent="0.25">
      <c r="A34" s="66"/>
      <c r="B34" s="7">
        <v>44.2</v>
      </c>
      <c r="C34" s="7">
        <v>132</v>
      </c>
      <c r="D34" s="7">
        <v>35.6</v>
      </c>
      <c r="E34" s="27">
        <v>77</v>
      </c>
    </row>
    <row r="35" spans="1:5" s="21" customFormat="1" x14ac:dyDescent="0.25">
      <c r="A35" s="67">
        <v>42761</v>
      </c>
      <c r="B35" s="17">
        <v>36.200000000000003</v>
      </c>
      <c r="C35" s="7">
        <v>68</v>
      </c>
      <c r="D35" s="17">
        <v>42.400000000000006</v>
      </c>
      <c r="E35" s="27">
        <v>130</v>
      </c>
    </row>
    <row r="36" spans="1:5" s="21" customFormat="1" x14ac:dyDescent="0.25">
      <c r="A36" s="65"/>
      <c r="B36" s="17">
        <v>35.1</v>
      </c>
      <c r="C36" s="7">
        <v>75</v>
      </c>
      <c r="D36" s="17">
        <v>73.5</v>
      </c>
      <c r="E36" s="27">
        <v>589</v>
      </c>
    </row>
    <row r="37" spans="1:5" s="21" customFormat="1" x14ac:dyDescent="0.25">
      <c r="A37" s="65"/>
      <c r="B37" s="17">
        <v>42.400000000000006</v>
      </c>
      <c r="C37" s="7">
        <v>130</v>
      </c>
      <c r="D37" s="17">
        <v>66.5</v>
      </c>
      <c r="E37" s="27">
        <v>545</v>
      </c>
    </row>
    <row r="38" spans="1:5" s="21" customFormat="1" x14ac:dyDescent="0.25">
      <c r="A38" s="65"/>
      <c r="B38" s="17">
        <v>24.5</v>
      </c>
      <c r="C38" s="7">
        <v>24</v>
      </c>
      <c r="D38" s="7"/>
      <c r="E38" s="27"/>
    </row>
    <row r="39" spans="1:5" s="21" customFormat="1" x14ac:dyDescent="0.25">
      <c r="A39" s="65"/>
      <c r="B39" s="17">
        <v>31.5</v>
      </c>
      <c r="C39" s="7">
        <v>23</v>
      </c>
      <c r="D39" s="7"/>
      <c r="E39" s="27"/>
    </row>
    <row r="40" spans="1:5" s="21" customFormat="1" x14ac:dyDescent="0.25">
      <c r="A40" s="65"/>
      <c r="B40" s="17">
        <v>34.9</v>
      </c>
      <c r="C40" s="7">
        <v>57</v>
      </c>
      <c r="D40" s="7"/>
      <c r="E40" s="27"/>
    </row>
    <row r="41" spans="1:5" s="21" customFormat="1" x14ac:dyDescent="0.25">
      <c r="A41" s="65"/>
      <c r="B41" s="17">
        <v>25</v>
      </c>
      <c r="C41" s="7">
        <v>28</v>
      </c>
      <c r="D41" s="7"/>
      <c r="E41" s="27"/>
    </row>
    <row r="42" spans="1:5" s="21" customFormat="1" x14ac:dyDescent="0.25">
      <c r="A42" s="65"/>
      <c r="B42" s="17">
        <v>31</v>
      </c>
      <c r="C42" s="7">
        <v>55</v>
      </c>
      <c r="D42" s="7"/>
      <c r="E42" s="27"/>
    </row>
    <row r="43" spans="1:5" s="21" customFormat="1" x14ac:dyDescent="0.25">
      <c r="A43" s="65"/>
      <c r="B43" s="17">
        <v>32</v>
      </c>
      <c r="C43" s="7">
        <v>59</v>
      </c>
      <c r="D43" s="7"/>
      <c r="E43" s="27"/>
    </row>
    <row r="44" spans="1:5" s="21" customFormat="1" x14ac:dyDescent="0.25">
      <c r="A44" s="65"/>
      <c r="B44" s="17">
        <v>44.5</v>
      </c>
      <c r="C44" s="7">
        <v>126</v>
      </c>
      <c r="D44" s="7"/>
      <c r="E44" s="27"/>
    </row>
    <row r="45" spans="1:5" s="21" customFormat="1" x14ac:dyDescent="0.25">
      <c r="A45" s="65"/>
      <c r="B45" s="17">
        <v>59</v>
      </c>
      <c r="C45" s="7">
        <v>388</v>
      </c>
      <c r="D45" s="7"/>
      <c r="E45" s="27"/>
    </row>
    <row r="46" spans="1:5" s="21" customFormat="1" x14ac:dyDescent="0.25">
      <c r="A46" s="66"/>
      <c r="B46" s="17">
        <v>76.5</v>
      </c>
      <c r="C46" s="7">
        <v>877</v>
      </c>
      <c r="D46" s="7"/>
      <c r="E46" s="27"/>
    </row>
    <row r="47" spans="1:5" s="21" customFormat="1" x14ac:dyDescent="0.25">
      <c r="A47" s="67">
        <v>42762</v>
      </c>
      <c r="B47" s="17">
        <v>44.2</v>
      </c>
      <c r="C47" s="17">
        <v>118</v>
      </c>
      <c r="D47" s="7"/>
      <c r="E47" s="27"/>
    </row>
    <row r="48" spans="1:5" s="21" customFormat="1" x14ac:dyDescent="0.25">
      <c r="A48" s="65"/>
      <c r="B48" s="17">
        <v>58.7</v>
      </c>
      <c r="C48" s="17">
        <v>386</v>
      </c>
      <c r="D48" s="7"/>
      <c r="E48" s="27"/>
    </row>
    <row r="49" spans="1:6" s="21" customFormat="1" x14ac:dyDescent="0.25">
      <c r="A49" s="65"/>
      <c r="B49" s="17">
        <v>60.2</v>
      </c>
      <c r="C49" s="17">
        <v>362</v>
      </c>
      <c r="D49" s="7"/>
      <c r="E49" s="27"/>
    </row>
    <row r="50" spans="1:6" s="21" customFormat="1" x14ac:dyDescent="0.25">
      <c r="A50" s="66"/>
      <c r="B50" s="17">
        <v>44.2</v>
      </c>
      <c r="C50" s="17">
        <v>160</v>
      </c>
      <c r="D50" s="7"/>
      <c r="E50" s="27"/>
    </row>
    <row r="51" spans="1:6" s="21" customFormat="1" x14ac:dyDescent="0.25">
      <c r="A51" s="67">
        <v>42763</v>
      </c>
      <c r="B51" s="17">
        <v>66.2</v>
      </c>
      <c r="C51" s="17">
        <v>512</v>
      </c>
      <c r="D51" s="17">
        <v>53.7</v>
      </c>
      <c r="E51" s="39">
        <v>221</v>
      </c>
    </row>
    <row r="52" spans="1:6" s="21" customFormat="1" x14ac:dyDescent="0.25">
      <c r="A52" s="65"/>
      <c r="B52" s="17">
        <v>74.2</v>
      </c>
      <c r="C52" s="17">
        <v>710</v>
      </c>
      <c r="D52" s="17">
        <v>67.2</v>
      </c>
      <c r="E52" s="39">
        <v>351.8</v>
      </c>
    </row>
    <row r="53" spans="1:6" s="21" customFormat="1" x14ac:dyDescent="0.25">
      <c r="A53" s="65"/>
      <c r="B53" s="17">
        <v>75.2</v>
      </c>
      <c r="C53" s="17">
        <v>520</v>
      </c>
      <c r="D53" s="17">
        <v>52.2</v>
      </c>
      <c r="E53" s="39">
        <v>249.1</v>
      </c>
    </row>
    <row r="54" spans="1:6" s="21" customFormat="1" x14ac:dyDescent="0.25">
      <c r="A54" s="65"/>
      <c r="B54" s="17">
        <v>92.2</v>
      </c>
      <c r="C54" s="17">
        <v>1450</v>
      </c>
      <c r="D54" s="17">
        <v>51.2</v>
      </c>
      <c r="E54" s="39">
        <v>257</v>
      </c>
      <c r="F54" s="15" t="s">
        <v>6</v>
      </c>
    </row>
    <row r="55" spans="1:6" s="21" customFormat="1" x14ac:dyDescent="0.25">
      <c r="A55" s="65"/>
      <c r="B55" s="17">
        <v>64.2</v>
      </c>
      <c r="C55" s="17">
        <v>433</v>
      </c>
      <c r="D55" s="17">
        <v>61.800000000000004</v>
      </c>
      <c r="E55" s="39">
        <v>375.6</v>
      </c>
    </row>
    <row r="56" spans="1:6" s="21" customFormat="1" x14ac:dyDescent="0.25">
      <c r="A56" s="65"/>
      <c r="B56" s="17">
        <v>54.2</v>
      </c>
      <c r="C56" s="17">
        <v>260</v>
      </c>
      <c r="D56" s="17">
        <v>47.400000000000006</v>
      </c>
      <c r="E56" s="39">
        <v>192.2</v>
      </c>
    </row>
    <row r="57" spans="1:6" s="21" customFormat="1" x14ac:dyDescent="0.25">
      <c r="A57" s="65"/>
      <c r="B57" s="17">
        <v>45.2</v>
      </c>
      <c r="C57" s="17">
        <v>157.1</v>
      </c>
      <c r="D57" s="7"/>
      <c r="E57" s="59"/>
    </row>
    <row r="58" spans="1:6" s="21" customFormat="1" x14ac:dyDescent="0.25">
      <c r="A58" s="65"/>
      <c r="B58" s="17">
        <v>35.200000000000003</v>
      </c>
      <c r="C58" s="17">
        <v>63.28</v>
      </c>
      <c r="D58" s="7"/>
      <c r="E58" s="59"/>
    </row>
    <row r="59" spans="1:6" s="21" customFormat="1" x14ac:dyDescent="0.25">
      <c r="A59" s="65"/>
      <c r="B59" s="17">
        <v>40.200000000000003</v>
      </c>
      <c r="C59" s="17">
        <v>106</v>
      </c>
      <c r="D59" s="7"/>
      <c r="E59" s="59"/>
    </row>
    <row r="60" spans="1:6" s="21" customFormat="1" x14ac:dyDescent="0.25">
      <c r="A60" s="65"/>
      <c r="B60" s="17">
        <v>32.700000000000003</v>
      </c>
      <c r="C60" s="17">
        <v>56.1</v>
      </c>
      <c r="D60" s="7"/>
      <c r="E60" s="59"/>
    </row>
    <row r="61" spans="1:6" s="21" customFormat="1" x14ac:dyDescent="0.25">
      <c r="A61" s="65"/>
      <c r="B61" s="17">
        <v>36.700000000000003</v>
      </c>
      <c r="C61" s="17">
        <v>88</v>
      </c>
      <c r="D61" s="7"/>
      <c r="E61" s="59"/>
    </row>
    <row r="62" spans="1:6" s="21" customFormat="1" x14ac:dyDescent="0.25">
      <c r="A62" s="65"/>
      <c r="B62" s="17">
        <v>35.6</v>
      </c>
      <c r="C62" s="17">
        <v>78.5</v>
      </c>
      <c r="D62" s="7"/>
      <c r="E62" s="59"/>
    </row>
    <row r="63" spans="1:6" s="21" customFormat="1" x14ac:dyDescent="0.25">
      <c r="A63" s="65"/>
      <c r="B63" s="17">
        <v>36.200000000000003</v>
      </c>
      <c r="C63" s="17">
        <v>65.5</v>
      </c>
      <c r="D63" s="7"/>
      <c r="E63" s="59"/>
    </row>
    <row r="64" spans="1:6" s="21" customFormat="1" x14ac:dyDescent="0.25">
      <c r="A64" s="66"/>
      <c r="B64" s="17">
        <v>35.1</v>
      </c>
      <c r="C64" s="17">
        <v>71</v>
      </c>
      <c r="D64" s="7"/>
      <c r="E64" s="59"/>
    </row>
    <row r="65" spans="1:5" x14ac:dyDescent="0.25">
      <c r="A65" s="67">
        <v>42787</v>
      </c>
      <c r="B65" s="17">
        <v>69.5</v>
      </c>
      <c r="C65" s="17">
        <v>626.5</v>
      </c>
      <c r="D65" s="17">
        <v>77.2</v>
      </c>
      <c r="E65" s="39">
        <v>516.1</v>
      </c>
    </row>
    <row r="66" spans="1:5" x14ac:dyDescent="0.25">
      <c r="A66" s="68"/>
      <c r="B66" s="17">
        <v>70</v>
      </c>
      <c r="C66" s="17">
        <v>541.80000000000007</v>
      </c>
      <c r="D66" s="17">
        <v>94.2</v>
      </c>
      <c r="E66" s="39">
        <v>1487.1</v>
      </c>
    </row>
    <row r="67" spans="1:5" x14ac:dyDescent="0.25">
      <c r="A67" s="68"/>
      <c r="B67" s="17">
        <v>50</v>
      </c>
      <c r="C67" s="17">
        <v>182</v>
      </c>
      <c r="D67" s="17">
        <v>66.2</v>
      </c>
      <c r="E67" s="39">
        <v>445.5</v>
      </c>
    </row>
    <row r="68" spans="1:5" x14ac:dyDescent="0.25">
      <c r="A68" s="68"/>
      <c r="B68" s="17">
        <v>56</v>
      </c>
      <c r="C68" s="17">
        <v>229.2</v>
      </c>
      <c r="D68" s="17">
        <v>56.2</v>
      </c>
      <c r="E68" s="39">
        <v>273.70000000000005</v>
      </c>
    </row>
    <row r="69" spans="1:5" x14ac:dyDescent="0.25">
      <c r="A69" s="68"/>
      <c r="B69" s="17">
        <v>69.5</v>
      </c>
      <c r="C69" s="17">
        <v>353.90000000000003</v>
      </c>
      <c r="D69" s="17">
        <v>77.2</v>
      </c>
      <c r="E69" s="39">
        <v>516.1</v>
      </c>
    </row>
    <row r="70" spans="1:5" x14ac:dyDescent="0.25">
      <c r="A70" s="68"/>
      <c r="B70" s="17">
        <v>42.5</v>
      </c>
      <c r="C70" s="17">
        <v>104.39999999999999</v>
      </c>
      <c r="D70" s="17">
        <v>94.2</v>
      </c>
      <c r="E70" s="39">
        <v>1487.1</v>
      </c>
    </row>
    <row r="71" spans="1:5" x14ac:dyDescent="0.25">
      <c r="A71" s="68"/>
      <c r="B71" s="17">
        <v>35</v>
      </c>
      <c r="C71" s="17">
        <v>58.2</v>
      </c>
      <c r="D71" s="17">
        <v>66.2</v>
      </c>
      <c r="E71" s="39">
        <v>445.5</v>
      </c>
    </row>
    <row r="72" spans="1:5" x14ac:dyDescent="0.25">
      <c r="A72" s="68"/>
      <c r="B72" s="17">
        <v>39</v>
      </c>
      <c r="C72" s="17">
        <v>87.699999999999989</v>
      </c>
      <c r="D72" s="17">
        <v>56.2</v>
      </c>
      <c r="E72" s="39">
        <v>273.70000000000005</v>
      </c>
    </row>
    <row r="73" spans="1:5" x14ac:dyDescent="0.25">
      <c r="A73" s="68" t="s">
        <v>6</v>
      </c>
      <c r="B73" s="17">
        <v>37.9</v>
      </c>
      <c r="C73" s="17">
        <v>80.599999999999994</v>
      </c>
      <c r="D73" s="17">
        <v>78.5</v>
      </c>
      <c r="E73" s="39">
        <v>880.80000000000007</v>
      </c>
    </row>
    <row r="74" spans="1:5" x14ac:dyDescent="0.25">
      <c r="A74" s="68"/>
      <c r="B74" s="17">
        <v>38.5</v>
      </c>
      <c r="C74" s="17">
        <v>67.599999999999994</v>
      </c>
      <c r="D74" s="17">
        <v>80.5</v>
      </c>
      <c r="E74" s="39">
        <v>766.2</v>
      </c>
    </row>
    <row r="75" spans="1:5" x14ac:dyDescent="0.25">
      <c r="A75" s="68"/>
      <c r="B75" s="17">
        <v>77.2</v>
      </c>
      <c r="C75" s="17">
        <v>516.1</v>
      </c>
      <c r="D75" s="14"/>
      <c r="E75" s="60"/>
    </row>
    <row r="76" spans="1:5" x14ac:dyDescent="0.25">
      <c r="A76" s="65"/>
      <c r="B76" s="17">
        <v>94.2</v>
      </c>
      <c r="C76" s="17">
        <v>1487.1</v>
      </c>
      <c r="D76" s="14"/>
      <c r="E76" s="60"/>
    </row>
    <row r="77" spans="1:5" x14ac:dyDescent="0.25">
      <c r="A77" s="68"/>
      <c r="B77" s="17">
        <v>66.2</v>
      </c>
      <c r="C77" s="17">
        <v>445.5</v>
      </c>
      <c r="D77" s="14"/>
      <c r="E77" s="60"/>
    </row>
    <row r="78" spans="1:5" x14ac:dyDescent="0.25">
      <c r="A78" s="68"/>
      <c r="B78" s="17">
        <v>56.2</v>
      </c>
      <c r="C78" s="17">
        <v>273.70000000000005</v>
      </c>
      <c r="D78" s="14"/>
      <c r="E78" s="60"/>
    </row>
    <row r="79" spans="1:5" x14ac:dyDescent="0.25">
      <c r="A79" s="68"/>
      <c r="B79" s="17">
        <v>47.2</v>
      </c>
      <c r="C79" s="17">
        <v>159.1</v>
      </c>
      <c r="D79" s="14"/>
      <c r="E79" s="60"/>
    </row>
    <row r="80" spans="1:5" x14ac:dyDescent="0.25">
      <c r="A80" s="68"/>
      <c r="B80" s="17">
        <v>37.200000000000003</v>
      </c>
      <c r="C80" s="17">
        <v>65.28</v>
      </c>
      <c r="D80" s="14"/>
      <c r="E80" s="60"/>
    </row>
    <row r="81" spans="1:5" x14ac:dyDescent="0.25">
      <c r="A81" s="68"/>
      <c r="B81" s="17">
        <v>69.2</v>
      </c>
      <c r="C81" s="17">
        <v>626.4</v>
      </c>
      <c r="D81" s="14"/>
      <c r="E81" s="60"/>
    </row>
    <row r="82" spans="1:5" x14ac:dyDescent="0.25">
      <c r="A82" s="68"/>
      <c r="B82" s="17">
        <v>78.2</v>
      </c>
      <c r="C82" s="17">
        <v>880.7</v>
      </c>
      <c r="D82" s="14"/>
      <c r="E82" s="60"/>
    </row>
    <row r="83" spans="1:5" x14ac:dyDescent="0.25">
      <c r="A83" s="68"/>
      <c r="B83" s="17">
        <v>80.2</v>
      </c>
      <c r="C83" s="17">
        <v>766.1</v>
      </c>
      <c r="D83" s="14"/>
      <c r="E83" s="60"/>
    </row>
    <row r="84" spans="1:5" x14ac:dyDescent="0.25">
      <c r="A84" s="68"/>
      <c r="B84" s="17">
        <v>75.2</v>
      </c>
      <c r="C84" s="17">
        <v>575.1</v>
      </c>
      <c r="D84" s="14"/>
      <c r="E84" s="60"/>
    </row>
    <row r="85" spans="1:5" x14ac:dyDescent="0.25">
      <c r="A85" s="68"/>
      <c r="B85" s="17">
        <v>66.2</v>
      </c>
      <c r="C85" s="17">
        <v>445.5</v>
      </c>
      <c r="D85" s="14"/>
      <c r="E85" s="60"/>
    </row>
    <row r="86" spans="1:5" x14ac:dyDescent="0.25">
      <c r="A86" s="68"/>
      <c r="B86" s="17">
        <v>56.2</v>
      </c>
      <c r="C86" s="17">
        <v>273.70000000000005</v>
      </c>
      <c r="D86" s="14"/>
      <c r="E86" s="60"/>
    </row>
    <row r="87" spans="1:5" x14ac:dyDescent="0.25">
      <c r="A87" s="68"/>
      <c r="B87" s="17">
        <v>47.2</v>
      </c>
      <c r="C87" s="17">
        <v>159.1</v>
      </c>
      <c r="D87" s="14"/>
      <c r="E87" s="60"/>
    </row>
    <row r="88" spans="1:5" x14ac:dyDescent="0.25">
      <c r="A88" s="68"/>
      <c r="B88" s="17">
        <v>37.200000000000003</v>
      </c>
      <c r="C88" s="17">
        <v>65.28</v>
      </c>
      <c r="D88" s="14"/>
      <c r="E88" s="60"/>
    </row>
    <row r="89" spans="1:5" x14ac:dyDescent="0.25">
      <c r="A89" s="68"/>
      <c r="B89" s="17">
        <v>42.2</v>
      </c>
      <c r="C89" s="17">
        <v>104.3</v>
      </c>
      <c r="D89" s="14"/>
      <c r="E89" s="60"/>
    </row>
    <row r="90" spans="1:5" x14ac:dyDescent="0.25">
      <c r="A90" s="68"/>
      <c r="B90" s="17">
        <v>34.700000000000003</v>
      </c>
      <c r="C90" s="17">
        <v>58.1</v>
      </c>
      <c r="D90" s="14"/>
      <c r="E90" s="60"/>
    </row>
    <row r="91" spans="1:5" x14ac:dyDescent="0.25">
      <c r="A91" s="69"/>
      <c r="B91" s="17">
        <v>38.700000000000003</v>
      </c>
      <c r="C91" s="17">
        <v>87.6</v>
      </c>
      <c r="D91" s="14"/>
      <c r="E91" s="60"/>
    </row>
    <row r="92" spans="1:5" x14ac:dyDescent="0.25">
      <c r="A92" s="67">
        <v>42788</v>
      </c>
      <c r="B92" s="17">
        <v>31</v>
      </c>
      <c r="C92" s="17">
        <v>50.5</v>
      </c>
      <c r="D92" s="17">
        <v>59</v>
      </c>
      <c r="E92" s="39">
        <v>388</v>
      </c>
    </row>
    <row r="93" spans="1:5" x14ac:dyDescent="0.25">
      <c r="A93" s="68"/>
      <c r="B93" s="17">
        <v>32</v>
      </c>
      <c r="C93" s="17">
        <v>55</v>
      </c>
      <c r="D93" s="17">
        <v>48.5</v>
      </c>
      <c r="E93" s="39">
        <v>183.79999999999998</v>
      </c>
    </row>
    <row r="94" spans="1:5" x14ac:dyDescent="0.25">
      <c r="A94" s="68"/>
      <c r="B94" s="14"/>
      <c r="C94" s="14"/>
      <c r="D94" s="17">
        <v>60.5</v>
      </c>
      <c r="E94" s="39">
        <v>293.50000000000006</v>
      </c>
    </row>
    <row r="95" spans="1:5" x14ac:dyDescent="0.25">
      <c r="A95" s="68"/>
      <c r="B95" s="14"/>
      <c r="C95" s="14"/>
      <c r="D95" s="17">
        <v>60.5</v>
      </c>
      <c r="E95" s="39">
        <v>360.50000000000006</v>
      </c>
    </row>
    <row r="96" spans="1:5" x14ac:dyDescent="0.25">
      <c r="A96" s="69"/>
      <c r="B96" s="14"/>
      <c r="C96" s="14"/>
      <c r="D96" s="17">
        <v>44.5</v>
      </c>
      <c r="E96" s="39">
        <v>177</v>
      </c>
    </row>
    <row r="97" spans="1:5" x14ac:dyDescent="0.25">
      <c r="A97" s="58">
        <v>42789</v>
      </c>
      <c r="B97" s="17">
        <v>59</v>
      </c>
      <c r="C97" s="17">
        <v>343</v>
      </c>
      <c r="D97" s="14"/>
      <c r="E97" s="60"/>
    </row>
    <row r="98" spans="1:5" x14ac:dyDescent="0.25">
      <c r="A98" s="67">
        <v>42791</v>
      </c>
      <c r="B98" s="17">
        <v>62.1</v>
      </c>
      <c r="C98" s="17">
        <v>360</v>
      </c>
      <c r="D98" s="17">
        <v>76.5</v>
      </c>
      <c r="E98" s="39">
        <v>854</v>
      </c>
    </row>
    <row r="99" spans="1:5" x14ac:dyDescent="0.25">
      <c r="A99" s="68"/>
      <c r="B99" s="17">
        <v>47.7</v>
      </c>
      <c r="C99" s="17">
        <v>190</v>
      </c>
      <c r="D99" s="17">
        <v>78.5</v>
      </c>
      <c r="E99" s="39">
        <v>754</v>
      </c>
    </row>
    <row r="100" spans="1:5" x14ac:dyDescent="0.25">
      <c r="A100" s="68"/>
      <c r="B100" s="17">
        <v>46.7</v>
      </c>
      <c r="C100" s="17">
        <v>158</v>
      </c>
      <c r="D100" s="17">
        <v>73.5</v>
      </c>
      <c r="E100" s="39">
        <v>572</v>
      </c>
    </row>
    <row r="101" spans="1:5" x14ac:dyDescent="0.25">
      <c r="A101" s="68"/>
      <c r="B101" s="17">
        <v>58</v>
      </c>
      <c r="C101" s="17">
        <v>298</v>
      </c>
      <c r="D101" s="17">
        <v>66.5</v>
      </c>
      <c r="E101" s="39">
        <v>519</v>
      </c>
    </row>
    <row r="102" spans="1:5" x14ac:dyDescent="0.25">
      <c r="A102" s="68"/>
      <c r="B102" s="17">
        <v>82.5</v>
      </c>
      <c r="C102" s="17">
        <v>640</v>
      </c>
      <c r="D102" s="17">
        <v>74.5</v>
      </c>
      <c r="E102" s="39">
        <v>722</v>
      </c>
    </row>
    <row r="103" spans="1:5" x14ac:dyDescent="0.25">
      <c r="A103" s="68"/>
      <c r="B103" s="17">
        <v>67.5</v>
      </c>
      <c r="C103" s="17">
        <v>602</v>
      </c>
      <c r="D103" s="17">
        <v>75.5</v>
      </c>
      <c r="E103" s="39">
        <v>515</v>
      </c>
    </row>
    <row r="104" spans="1:5" x14ac:dyDescent="0.25">
      <c r="A104" s="68"/>
      <c r="B104" s="14"/>
      <c r="C104" s="14"/>
      <c r="D104" s="17">
        <v>76.5</v>
      </c>
      <c r="E104" s="39">
        <v>871</v>
      </c>
    </row>
    <row r="105" spans="1:5" x14ac:dyDescent="0.25">
      <c r="A105" s="69"/>
      <c r="B105" s="14"/>
      <c r="C105" s="14"/>
      <c r="D105" s="17">
        <v>78.5</v>
      </c>
      <c r="E105" s="39">
        <v>745</v>
      </c>
    </row>
    <row r="106" spans="1:5" x14ac:dyDescent="0.25">
      <c r="A106" s="67">
        <v>42822</v>
      </c>
      <c r="B106" s="17">
        <v>76.5</v>
      </c>
      <c r="C106" s="17">
        <v>882</v>
      </c>
      <c r="D106" s="14"/>
      <c r="E106" s="60"/>
    </row>
    <row r="107" spans="1:5" x14ac:dyDescent="0.25">
      <c r="A107" s="68"/>
      <c r="B107" s="17">
        <v>78.5</v>
      </c>
      <c r="C107" s="17">
        <v>772</v>
      </c>
      <c r="D107" s="14"/>
      <c r="E107" s="60"/>
    </row>
    <row r="108" spans="1:5" x14ac:dyDescent="0.25">
      <c r="A108" s="68"/>
      <c r="B108" s="17">
        <v>73.5</v>
      </c>
      <c r="C108" s="17">
        <v>580</v>
      </c>
      <c r="D108" s="14"/>
      <c r="E108" s="60"/>
    </row>
    <row r="109" spans="1:5" x14ac:dyDescent="0.25">
      <c r="A109" s="68"/>
      <c r="B109" s="17">
        <v>66.5</v>
      </c>
      <c r="C109" s="17">
        <v>518.70000000000005</v>
      </c>
      <c r="D109" s="14"/>
      <c r="E109" s="60"/>
    </row>
    <row r="110" spans="1:5" x14ac:dyDescent="0.25">
      <c r="A110" s="68"/>
      <c r="B110" s="17">
        <v>25</v>
      </c>
      <c r="C110" s="17">
        <v>22.6</v>
      </c>
      <c r="D110" s="14"/>
      <c r="E110" s="60"/>
    </row>
    <row r="111" spans="1:5" x14ac:dyDescent="0.25">
      <c r="A111" s="68"/>
      <c r="B111" s="17">
        <v>31</v>
      </c>
      <c r="C111" s="17">
        <v>58</v>
      </c>
      <c r="D111" s="14"/>
      <c r="E111" s="60"/>
    </row>
    <row r="112" spans="1:5" x14ac:dyDescent="0.25">
      <c r="A112" s="68"/>
      <c r="B112" s="17">
        <v>32</v>
      </c>
      <c r="C112" s="17">
        <v>52.300000000000004</v>
      </c>
      <c r="D112" s="14"/>
      <c r="E112" s="60"/>
    </row>
    <row r="113" spans="1:5" x14ac:dyDescent="0.25">
      <c r="A113" s="68"/>
      <c r="B113" s="17">
        <v>54.5</v>
      </c>
      <c r="C113" s="17">
        <v>288</v>
      </c>
      <c r="D113" s="14"/>
      <c r="E113" s="60"/>
    </row>
    <row r="114" spans="1:5" x14ac:dyDescent="0.25">
      <c r="A114" s="68"/>
      <c r="B114" s="17">
        <v>45.5</v>
      </c>
      <c r="C114" s="17">
        <v>157.19999999999999</v>
      </c>
      <c r="D114" s="14"/>
      <c r="E114" s="60"/>
    </row>
    <row r="115" spans="1:5" x14ac:dyDescent="0.25">
      <c r="A115" s="68"/>
      <c r="B115" s="17">
        <v>35.5</v>
      </c>
      <c r="C115" s="17">
        <v>68</v>
      </c>
      <c r="D115" s="14"/>
      <c r="E115" s="60"/>
    </row>
    <row r="116" spans="1:5" x14ac:dyDescent="0.25">
      <c r="A116" s="68"/>
      <c r="B116" s="17">
        <v>40.5</v>
      </c>
      <c r="C116" s="17">
        <v>102.39999999999999</v>
      </c>
      <c r="D116" s="14"/>
      <c r="E116" s="60"/>
    </row>
    <row r="117" spans="1:5" x14ac:dyDescent="0.25">
      <c r="A117" s="68"/>
      <c r="B117" s="17">
        <v>33</v>
      </c>
      <c r="C117" s="17">
        <v>56.2</v>
      </c>
      <c r="D117" s="14"/>
      <c r="E117" s="60"/>
    </row>
    <row r="118" spans="1:5" x14ac:dyDescent="0.25">
      <c r="A118" s="68"/>
      <c r="B118" s="17">
        <v>37</v>
      </c>
      <c r="C118" s="17">
        <v>89</v>
      </c>
      <c r="D118" s="14"/>
      <c r="E118" s="60"/>
    </row>
    <row r="119" spans="1:5" x14ac:dyDescent="0.25">
      <c r="A119" s="68"/>
      <c r="B119" s="17">
        <v>35.9</v>
      </c>
      <c r="C119" s="17">
        <v>80</v>
      </c>
      <c r="D119" s="14"/>
      <c r="E119" s="60"/>
    </row>
    <row r="120" spans="1:5" x14ac:dyDescent="0.25">
      <c r="A120" s="69"/>
      <c r="B120" s="17">
        <v>36.5</v>
      </c>
      <c r="C120" s="17">
        <v>79</v>
      </c>
      <c r="D120" s="14"/>
      <c r="E120" s="60"/>
    </row>
    <row r="121" spans="1:5" x14ac:dyDescent="0.25">
      <c r="A121" s="67">
        <v>42823</v>
      </c>
      <c r="B121" s="17">
        <v>31.7</v>
      </c>
      <c r="C121" s="17">
        <v>52.2</v>
      </c>
      <c r="D121" s="17">
        <v>54.2</v>
      </c>
      <c r="E121" s="39">
        <v>271.70000000000005</v>
      </c>
    </row>
    <row r="122" spans="1:5" x14ac:dyDescent="0.25">
      <c r="A122" s="68"/>
      <c r="B122" s="17">
        <v>44.2</v>
      </c>
      <c r="C122" s="17">
        <v>116</v>
      </c>
      <c r="D122" s="17">
        <v>45.2</v>
      </c>
      <c r="E122" s="39">
        <v>157.1</v>
      </c>
    </row>
    <row r="123" spans="1:5" x14ac:dyDescent="0.25">
      <c r="A123" s="68"/>
      <c r="B123" s="17">
        <v>60.2</v>
      </c>
      <c r="C123" s="17">
        <v>293.40000000000003</v>
      </c>
      <c r="D123" s="17">
        <v>35.200000000000003</v>
      </c>
      <c r="E123" s="39">
        <v>63.28</v>
      </c>
    </row>
    <row r="124" spans="1:5" x14ac:dyDescent="0.25">
      <c r="A124" s="68"/>
      <c r="B124" s="17">
        <v>44.2</v>
      </c>
      <c r="C124" s="17">
        <v>116</v>
      </c>
      <c r="D124" s="17">
        <v>40.200000000000003</v>
      </c>
      <c r="E124" s="39">
        <v>102.3</v>
      </c>
    </row>
    <row r="125" spans="1:5" x14ac:dyDescent="0.25">
      <c r="A125" s="68"/>
      <c r="B125" s="17">
        <v>60.2</v>
      </c>
      <c r="C125" s="17">
        <v>293.40000000000003</v>
      </c>
      <c r="D125" s="17">
        <v>32.700000000000003</v>
      </c>
      <c r="E125" s="39">
        <v>56.1</v>
      </c>
    </row>
    <row r="126" spans="1:5" x14ac:dyDescent="0.25">
      <c r="A126" s="68"/>
      <c r="B126" s="17">
        <v>35.200000000000003</v>
      </c>
      <c r="C126" s="17">
        <v>63.28</v>
      </c>
      <c r="D126" s="17">
        <v>64.2</v>
      </c>
      <c r="E126" s="39">
        <v>443.5</v>
      </c>
    </row>
    <row r="127" spans="1:5" x14ac:dyDescent="0.25">
      <c r="A127" s="68"/>
      <c r="B127" s="17">
        <v>40.200000000000003</v>
      </c>
      <c r="C127" s="17">
        <v>102.3</v>
      </c>
      <c r="D127" s="17">
        <v>36.700000000000003</v>
      </c>
      <c r="E127" s="39">
        <v>85.6</v>
      </c>
    </row>
    <row r="128" spans="1:5" x14ac:dyDescent="0.25">
      <c r="A128" s="68"/>
      <c r="B128" s="17">
        <v>32.700000000000003</v>
      </c>
      <c r="C128" s="17">
        <v>56.1</v>
      </c>
      <c r="D128" s="17">
        <v>35.6</v>
      </c>
      <c r="E128" s="39">
        <v>78.5</v>
      </c>
    </row>
    <row r="129" spans="1:5" x14ac:dyDescent="0.25">
      <c r="A129" s="68"/>
      <c r="B129" s="17">
        <v>57.7</v>
      </c>
      <c r="C129" s="17">
        <v>301.40000000000003</v>
      </c>
      <c r="D129" s="14"/>
      <c r="E129" s="60"/>
    </row>
    <row r="130" spans="1:5" x14ac:dyDescent="0.25">
      <c r="A130" s="68"/>
      <c r="B130" s="17">
        <v>82.2</v>
      </c>
      <c r="C130" s="17">
        <v>639.1</v>
      </c>
      <c r="D130" s="14"/>
      <c r="E130" s="60"/>
    </row>
    <row r="131" spans="1:5" x14ac:dyDescent="0.25">
      <c r="A131" s="68"/>
      <c r="B131" s="17">
        <v>73.2</v>
      </c>
      <c r="C131" s="17">
        <v>573.1</v>
      </c>
      <c r="D131" s="14"/>
      <c r="E131" s="60"/>
    </row>
    <row r="132" spans="1:5" x14ac:dyDescent="0.25">
      <c r="A132" s="68"/>
      <c r="B132" s="17">
        <v>66.2</v>
      </c>
      <c r="C132" s="17">
        <v>518.6</v>
      </c>
      <c r="D132" s="14"/>
      <c r="E132" s="60"/>
    </row>
    <row r="133" spans="1:5" x14ac:dyDescent="0.25">
      <c r="A133" s="68"/>
      <c r="B133" s="17">
        <v>75.2</v>
      </c>
      <c r="C133" s="17">
        <v>514.1</v>
      </c>
      <c r="D133" s="14"/>
      <c r="E133" s="60"/>
    </row>
    <row r="134" spans="1:5" x14ac:dyDescent="0.25">
      <c r="A134" s="68"/>
      <c r="B134" s="17">
        <v>67.2</v>
      </c>
      <c r="C134" s="17">
        <v>624.4</v>
      </c>
      <c r="D134" s="14"/>
      <c r="E134" s="60"/>
    </row>
    <row r="135" spans="1:5" x14ac:dyDescent="0.25">
      <c r="A135" s="68"/>
      <c r="B135" s="17">
        <v>76.2</v>
      </c>
      <c r="C135" s="17">
        <v>878.7</v>
      </c>
      <c r="D135" s="14"/>
      <c r="E135" s="60"/>
    </row>
    <row r="136" spans="1:5" x14ac:dyDescent="0.25">
      <c r="A136" s="68"/>
      <c r="B136" s="17">
        <v>78.2</v>
      </c>
      <c r="C136" s="17">
        <v>764.1</v>
      </c>
      <c r="D136" s="14"/>
      <c r="E136" s="60"/>
    </row>
    <row r="137" spans="1:5" x14ac:dyDescent="0.25">
      <c r="A137" s="68"/>
      <c r="B137" s="17">
        <v>75.2</v>
      </c>
      <c r="C137" s="17">
        <v>514.1</v>
      </c>
      <c r="D137" s="14"/>
      <c r="E137" s="60"/>
    </row>
    <row r="138" spans="1:5" x14ac:dyDescent="0.25">
      <c r="A138" s="68"/>
      <c r="B138" s="17">
        <v>78.2</v>
      </c>
      <c r="C138" s="17">
        <v>764.1</v>
      </c>
      <c r="D138" s="14"/>
      <c r="E138" s="60"/>
    </row>
    <row r="139" spans="1:5" x14ac:dyDescent="0.25">
      <c r="A139" s="68"/>
      <c r="B139" s="17">
        <v>57.7</v>
      </c>
      <c r="C139" s="17">
        <v>301.40000000000003</v>
      </c>
      <c r="D139" s="14"/>
      <c r="E139" s="60"/>
    </row>
    <row r="140" spans="1:5" x14ac:dyDescent="0.25">
      <c r="A140" s="68"/>
      <c r="B140" s="17">
        <v>82.2</v>
      </c>
      <c r="C140" s="17">
        <v>639.1</v>
      </c>
      <c r="D140" s="14"/>
      <c r="E140" s="60"/>
    </row>
    <row r="141" spans="1:5" x14ac:dyDescent="0.25">
      <c r="A141" s="68"/>
      <c r="B141" s="17">
        <v>73.2</v>
      </c>
      <c r="C141" s="17">
        <v>573.1</v>
      </c>
      <c r="D141" s="14"/>
      <c r="E141" s="60"/>
    </row>
    <row r="142" spans="1:5" x14ac:dyDescent="0.25">
      <c r="A142" s="68"/>
      <c r="B142" s="17">
        <v>66.2</v>
      </c>
      <c r="C142" s="17">
        <v>518.6</v>
      </c>
      <c r="D142" s="14"/>
      <c r="E142" s="60"/>
    </row>
    <row r="143" spans="1:5" x14ac:dyDescent="0.25">
      <c r="A143" s="68"/>
      <c r="B143" s="17">
        <v>74.2</v>
      </c>
      <c r="C143" s="17">
        <v>720.1</v>
      </c>
      <c r="D143" s="14"/>
      <c r="E143" s="60"/>
    </row>
    <row r="144" spans="1:5" x14ac:dyDescent="0.25">
      <c r="A144" s="68"/>
      <c r="B144" s="17">
        <v>82.2</v>
      </c>
      <c r="C144" s="17">
        <v>639.1</v>
      </c>
      <c r="D144" s="14"/>
      <c r="E144" s="60"/>
    </row>
    <row r="145" spans="1:5" x14ac:dyDescent="0.25">
      <c r="A145" s="68"/>
      <c r="B145" s="17">
        <v>67.2</v>
      </c>
      <c r="C145" s="17">
        <v>624.4</v>
      </c>
      <c r="D145" s="14"/>
      <c r="E145" s="60"/>
    </row>
    <row r="146" spans="1:5" x14ac:dyDescent="0.25">
      <c r="A146" s="69"/>
      <c r="B146" s="17">
        <v>76.2</v>
      </c>
      <c r="C146" s="17">
        <v>878.7</v>
      </c>
      <c r="D146" s="14"/>
      <c r="E146" s="60"/>
    </row>
    <row r="147" spans="1:5" x14ac:dyDescent="0.25">
      <c r="A147" s="58">
        <v>42824</v>
      </c>
      <c r="B147" s="17">
        <v>43</v>
      </c>
      <c r="C147" s="17">
        <v>90</v>
      </c>
      <c r="D147" s="14"/>
      <c r="E147" s="60"/>
    </row>
    <row r="148" spans="1:5" x14ac:dyDescent="0.25">
      <c r="A148" s="67">
        <v>42826</v>
      </c>
      <c r="B148" s="17">
        <v>76.2</v>
      </c>
      <c r="C148" s="17">
        <v>882</v>
      </c>
      <c r="D148" s="17">
        <v>57.7</v>
      </c>
      <c r="E148" s="39">
        <v>300</v>
      </c>
    </row>
    <row r="149" spans="1:5" x14ac:dyDescent="0.25">
      <c r="A149" s="68"/>
      <c r="B149" s="17">
        <v>78.2</v>
      </c>
      <c r="C149" s="17">
        <v>765</v>
      </c>
      <c r="D149" s="17">
        <v>72</v>
      </c>
      <c r="E149" s="39">
        <v>570</v>
      </c>
    </row>
    <row r="150" spans="1:5" x14ac:dyDescent="0.25">
      <c r="A150" s="68"/>
      <c r="B150" s="14"/>
      <c r="C150" s="14"/>
      <c r="D150" s="7">
        <v>81</v>
      </c>
      <c r="E150" s="27">
        <v>655</v>
      </c>
    </row>
    <row r="151" spans="1:5" ht="15.75" thickBot="1" x14ac:dyDescent="0.3">
      <c r="A151" s="3"/>
      <c r="B151" s="61"/>
      <c r="C151" s="61"/>
      <c r="D151" s="41">
        <v>66</v>
      </c>
      <c r="E151" s="42">
        <v>641</v>
      </c>
    </row>
    <row r="152" spans="1:5" x14ac:dyDescent="0.25">
      <c r="A152" s="21"/>
    </row>
    <row r="153" spans="1:5" x14ac:dyDescent="0.25">
      <c r="A153" s="21"/>
    </row>
  </sheetData>
  <mergeCells count="7">
    <mergeCell ref="A1:E1"/>
    <mergeCell ref="A2:E2"/>
    <mergeCell ref="A3:E3"/>
    <mergeCell ref="A4:E4"/>
    <mergeCell ref="A6:A7"/>
    <mergeCell ref="B6:C6"/>
    <mergeCell ref="D6:E6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2"/>
  <sheetViews>
    <sheetView tabSelected="1" workbookViewId="0">
      <selection activeCell="A2" sqref="A2:E52"/>
    </sheetView>
  </sheetViews>
  <sheetFormatPr defaultRowHeight="15" x14ac:dyDescent="0.25"/>
  <cols>
    <col min="1" max="5" width="14.7109375" customWidth="1"/>
  </cols>
  <sheetData>
    <row r="1" spans="1:7" s="21" customFormat="1" ht="24" customHeight="1" x14ac:dyDescent="0.25">
      <c r="A1" s="154" t="s">
        <v>14</v>
      </c>
      <c r="B1" s="155"/>
      <c r="C1" s="155"/>
      <c r="D1" s="155"/>
      <c r="E1" s="156"/>
    </row>
    <row r="2" spans="1:7" s="21" customFormat="1" x14ac:dyDescent="0.25">
      <c r="A2" s="157" t="s">
        <v>9</v>
      </c>
      <c r="B2" s="158"/>
      <c r="C2" s="158"/>
      <c r="D2" s="158"/>
      <c r="E2" s="159"/>
    </row>
    <row r="3" spans="1:7" s="21" customFormat="1" ht="24.75" customHeight="1" x14ac:dyDescent="0.25">
      <c r="A3" s="160" t="s">
        <v>16</v>
      </c>
      <c r="B3" s="161"/>
      <c r="C3" s="161"/>
      <c r="D3" s="161"/>
      <c r="E3" s="162"/>
      <c r="G3" s="18"/>
    </row>
    <row r="4" spans="1:7" s="21" customFormat="1" ht="24.75" customHeight="1" x14ac:dyDescent="0.25">
      <c r="A4" s="160" t="s">
        <v>17</v>
      </c>
      <c r="B4" s="161"/>
      <c r="C4" s="161"/>
      <c r="D4" s="161"/>
      <c r="E4" s="162"/>
      <c r="G4" s="18"/>
    </row>
    <row r="5" spans="1:7" s="21" customFormat="1" ht="14.25" customHeight="1" thickBot="1" x14ac:dyDescent="0.3">
      <c r="A5" s="19"/>
      <c r="B5" s="22"/>
      <c r="C5" s="22"/>
      <c r="D5" s="23"/>
      <c r="E5" s="35"/>
      <c r="G5" s="18"/>
    </row>
    <row r="6" spans="1:7" s="21" customFormat="1" ht="15" customHeight="1" x14ac:dyDescent="0.25">
      <c r="A6" s="176" t="s">
        <v>2</v>
      </c>
      <c r="B6" s="178" t="s">
        <v>0</v>
      </c>
      <c r="C6" s="178"/>
      <c r="D6" s="178" t="s">
        <v>1</v>
      </c>
      <c r="E6" s="179"/>
    </row>
    <row r="7" spans="1:7" s="12" customFormat="1" ht="15.75" thickBot="1" x14ac:dyDescent="0.3">
      <c r="A7" s="177"/>
      <c r="B7" s="4" t="s">
        <v>7</v>
      </c>
      <c r="C7" s="4" t="s">
        <v>8</v>
      </c>
      <c r="D7" s="4" t="s">
        <v>7</v>
      </c>
      <c r="E7" s="30" t="s">
        <v>8</v>
      </c>
    </row>
    <row r="8" spans="1:7" x14ac:dyDescent="0.25">
      <c r="A8" s="70">
        <v>42719</v>
      </c>
      <c r="B8" s="72">
        <v>38</v>
      </c>
      <c r="C8" s="45">
        <v>74</v>
      </c>
      <c r="D8" s="73"/>
      <c r="E8" s="74"/>
    </row>
    <row r="9" spans="1:7" x14ac:dyDescent="0.25">
      <c r="A9" s="81">
        <v>42720</v>
      </c>
      <c r="B9" s="11">
        <v>50</v>
      </c>
      <c r="C9" s="10">
        <v>194</v>
      </c>
      <c r="D9" s="75"/>
      <c r="E9" s="76"/>
    </row>
    <row r="10" spans="1:7" x14ac:dyDescent="0.25">
      <c r="A10" s="9"/>
      <c r="B10" s="11">
        <v>58</v>
      </c>
      <c r="C10" s="10">
        <v>398</v>
      </c>
      <c r="D10" s="75"/>
      <c r="E10" s="76"/>
    </row>
    <row r="11" spans="1:7" x14ac:dyDescent="0.25">
      <c r="A11" s="9"/>
      <c r="B11" s="11">
        <v>41</v>
      </c>
      <c r="C11" s="10">
        <v>93</v>
      </c>
      <c r="D11" s="75"/>
      <c r="E11" s="76"/>
    </row>
    <row r="12" spans="1:7" x14ac:dyDescent="0.25">
      <c r="A12" s="82"/>
      <c r="B12" s="11">
        <v>39</v>
      </c>
      <c r="C12" s="10">
        <v>95</v>
      </c>
      <c r="D12" s="75"/>
      <c r="E12" s="76"/>
    </row>
    <row r="13" spans="1:7" x14ac:dyDescent="0.25">
      <c r="A13" s="71">
        <v>42721</v>
      </c>
      <c r="B13" s="75"/>
      <c r="C13" s="75"/>
      <c r="D13" s="11">
        <v>39</v>
      </c>
      <c r="E13" s="47">
        <v>107</v>
      </c>
    </row>
    <row r="14" spans="1:7" x14ac:dyDescent="0.25">
      <c r="A14" s="62">
        <v>42759</v>
      </c>
      <c r="B14" s="75"/>
      <c r="C14" s="75"/>
      <c r="D14" s="11">
        <v>35</v>
      </c>
      <c r="E14" s="77">
        <v>71</v>
      </c>
    </row>
    <row r="15" spans="1:7" x14ac:dyDescent="0.25">
      <c r="A15" s="63"/>
      <c r="B15" s="75"/>
      <c r="C15" s="75"/>
      <c r="D15" s="11">
        <v>40</v>
      </c>
      <c r="E15" s="77">
        <v>97</v>
      </c>
    </row>
    <row r="16" spans="1:7" x14ac:dyDescent="0.25">
      <c r="A16" s="63"/>
      <c r="B16" s="75"/>
      <c r="C16" s="75"/>
      <c r="D16" s="11">
        <v>47</v>
      </c>
      <c r="E16" s="77">
        <v>184</v>
      </c>
    </row>
    <row r="17" spans="1:5" x14ac:dyDescent="0.25">
      <c r="A17" s="63"/>
      <c r="B17" s="75"/>
      <c r="C17" s="75"/>
      <c r="D17" s="11">
        <v>36</v>
      </c>
      <c r="E17" s="77">
        <v>78</v>
      </c>
    </row>
    <row r="18" spans="1:5" x14ac:dyDescent="0.25">
      <c r="A18" s="63"/>
      <c r="B18" s="75"/>
      <c r="C18" s="75"/>
      <c r="D18" s="11">
        <v>37</v>
      </c>
      <c r="E18" s="77">
        <v>75</v>
      </c>
    </row>
    <row r="19" spans="1:5" x14ac:dyDescent="0.25">
      <c r="A19" s="63"/>
      <c r="B19" s="75"/>
      <c r="C19" s="75"/>
      <c r="D19" s="11">
        <v>37</v>
      </c>
      <c r="E19" s="77">
        <v>68</v>
      </c>
    </row>
    <row r="20" spans="1:5" x14ac:dyDescent="0.25">
      <c r="A20" s="63"/>
      <c r="B20" s="75"/>
      <c r="C20" s="75"/>
      <c r="D20" s="11">
        <v>51</v>
      </c>
      <c r="E20" s="77">
        <v>174</v>
      </c>
    </row>
    <row r="21" spans="1:5" x14ac:dyDescent="0.25">
      <c r="A21" s="63"/>
      <c r="B21" s="75"/>
      <c r="C21" s="75"/>
      <c r="D21" s="11">
        <v>36</v>
      </c>
      <c r="E21" s="77">
        <v>77</v>
      </c>
    </row>
    <row r="22" spans="1:5" x14ac:dyDescent="0.25">
      <c r="A22" s="63"/>
      <c r="B22" s="75"/>
      <c r="C22" s="75"/>
      <c r="D22" s="11">
        <v>53</v>
      </c>
      <c r="E22" s="77">
        <v>253</v>
      </c>
    </row>
    <row r="23" spans="1:5" x14ac:dyDescent="0.25">
      <c r="A23" s="64"/>
      <c r="B23" s="75"/>
      <c r="C23" s="75"/>
      <c r="D23" s="11">
        <v>40</v>
      </c>
      <c r="E23" s="77">
        <v>107</v>
      </c>
    </row>
    <row r="24" spans="1:5" x14ac:dyDescent="0.25">
      <c r="A24" s="62">
        <v>42760</v>
      </c>
      <c r="B24" s="75"/>
      <c r="C24" s="75"/>
      <c r="D24" s="11">
        <v>40</v>
      </c>
      <c r="E24" s="77">
        <v>92</v>
      </c>
    </row>
    <row r="25" spans="1:5" x14ac:dyDescent="0.25">
      <c r="A25" s="63"/>
      <c r="B25" s="75"/>
      <c r="C25" s="75"/>
      <c r="D25" s="11">
        <v>35</v>
      </c>
      <c r="E25" s="77">
        <v>62</v>
      </c>
    </row>
    <row r="26" spans="1:5" x14ac:dyDescent="0.25">
      <c r="A26" s="64"/>
      <c r="B26" s="75"/>
      <c r="C26" s="75"/>
      <c r="D26" s="11">
        <v>35</v>
      </c>
      <c r="E26" s="77">
        <v>72</v>
      </c>
    </row>
    <row r="27" spans="1:5" x14ac:dyDescent="0.25">
      <c r="A27" s="62">
        <v>42761</v>
      </c>
      <c r="B27" s="11">
        <v>59</v>
      </c>
      <c r="C27" s="11">
        <v>460</v>
      </c>
      <c r="D27" s="11">
        <v>35</v>
      </c>
      <c r="E27" s="77">
        <v>62</v>
      </c>
    </row>
    <row r="28" spans="1:5" x14ac:dyDescent="0.25">
      <c r="A28" s="63"/>
      <c r="B28" s="11">
        <v>67</v>
      </c>
      <c r="C28" s="11">
        <v>550</v>
      </c>
      <c r="D28" s="75"/>
      <c r="E28" s="76"/>
    </row>
    <row r="29" spans="1:5" x14ac:dyDescent="0.25">
      <c r="A29" s="63"/>
      <c r="B29" s="11">
        <v>68</v>
      </c>
      <c r="C29" s="11">
        <v>520</v>
      </c>
      <c r="D29" s="75"/>
      <c r="E29" s="76"/>
    </row>
    <row r="30" spans="1:5" x14ac:dyDescent="0.25">
      <c r="A30" s="82"/>
      <c r="B30" s="11">
        <v>40</v>
      </c>
      <c r="C30" s="11">
        <v>92</v>
      </c>
      <c r="D30" s="75"/>
      <c r="E30" s="76"/>
    </row>
    <row r="31" spans="1:5" x14ac:dyDescent="0.25">
      <c r="A31" s="62">
        <v>42762</v>
      </c>
      <c r="B31" s="11">
        <v>68</v>
      </c>
      <c r="C31" s="11">
        <v>620</v>
      </c>
      <c r="D31" s="75"/>
      <c r="E31" s="76"/>
    </row>
    <row r="32" spans="1:5" x14ac:dyDescent="0.25">
      <c r="A32" s="63"/>
      <c r="B32" s="11">
        <v>37</v>
      </c>
      <c r="C32" s="11">
        <v>70</v>
      </c>
      <c r="D32" s="75"/>
      <c r="E32" s="76"/>
    </row>
    <row r="33" spans="1:5" x14ac:dyDescent="0.25">
      <c r="A33" s="63"/>
      <c r="B33" s="11">
        <v>57</v>
      </c>
      <c r="C33" s="11">
        <v>480</v>
      </c>
      <c r="D33" s="75"/>
      <c r="E33" s="76"/>
    </row>
    <row r="34" spans="1:5" x14ac:dyDescent="0.25">
      <c r="A34" s="64"/>
      <c r="B34" s="11">
        <v>38</v>
      </c>
      <c r="C34" s="11">
        <v>90</v>
      </c>
      <c r="D34" s="75"/>
      <c r="E34" s="76"/>
    </row>
    <row r="35" spans="1:5" x14ac:dyDescent="0.25">
      <c r="A35" s="62">
        <v>42763</v>
      </c>
      <c r="B35" s="10">
        <v>60</v>
      </c>
      <c r="C35" s="10">
        <v>460</v>
      </c>
      <c r="D35" s="10">
        <v>35</v>
      </c>
      <c r="E35" s="47">
        <v>68</v>
      </c>
    </row>
    <row r="36" spans="1:5" x14ac:dyDescent="0.25">
      <c r="A36" s="63"/>
      <c r="B36" s="10">
        <v>64</v>
      </c>
      <c r="C36" s="10">
        <v>550</v>
      </c>
      <c r="D36" s="10">
        <v>41</v>
      </c>
      <c r="E36" s="47">
        <v>75</v>
      </c>
    </row>
    <row r="37" spans="1:5" x14ac:dyDescent="0.25">
      <c r="A37" s="63"/>
      <c r="B37" s="10">
        <v>63.8</v>
      </c>
      <c r="C37" s="10">
        <v>510</v>
      </c>
      <c r="D37" s="75"/>
      <c r="E37" s="76"/>
    </row>
    <row r="38" spans="1:5" x14ac:dyDescent="0.25">
      <c r="A38" s="64"/>
      <c r="B38" s="10">
        <v>70</v>
      </c>
      <c r="C38" s="10">
        <v>730</v>
      </c>
      <c r="D38" s="75"/>
      <c r="E38" s="76"/>
    </row>
    <row r="39" spans="1:5" x14ac:dyDescent="0.25">
      <c r="A39" s="81">
        <v>42787</v>
      </c>
      <c r="B39" s="10">
        <v>68</v>
      </c>
      <c r="C39" s="10">
        <v>460</v>
      </c>
      <c r="D39" s="10">
        <v>60</v>
      </c>
      <c r="E39" s="47">
        <v>400</v>
      </c>
    </row>
    <row r="40" spans="1:5" x14ac:dyDescent="0.25">
      <c r="A40" s="9"/>
      <c r="B40" s="10">
        <v>71</v>
      </c>
      <c r="C40" s="10">
        <v>610</v>
      </c>
      <c r="D40" s="10">
        <v>64</v>
      </c>
      <c r="E40" s="47">
        <v>530</v>
      </c>
    </row>
    <row r="41" spans="1:5" x14ac:dyDescent="0.25">
      <c r="A41" s="82"/>
      <c r="B41" s="75"/>
      <c r="C41" s="75"/>
      <c r="D41" s="10">
        <v>66</v>
      </c>
      <c r="E41" s="47">
        <v>460</v>
      </c>
    </row>
    <row r="42" spans="1:5" x14ac:dyDescent="0.25">
      <c r="A42" s="81">
        <v>42789</v>
      </c>
      <c r="B42" s="10">
        <v>70</v>
      </c>
      <c r="C42" s="10">
        <v>680</v>
      </c>
      <c r="D42" s="10">
        <v>68</v>
      </c>
      <c r="E42" s="47">
        <v>640</v>
      </c>
    </row>
    <row r="43" spans="1:5" x14ac:dyDescent="0.25">
      <c r="A43" s="82"/>
      <c r="B43" s="10">
        <v>43</v>
      </c>
      <c r="C43" s="10">
        <v>90</v>
      </c>
      <c r="D43" s="75"/>
      <c r="E43" s="76"/>
    </row>
    <row r="44" spans="1:5" x14ac:dyDescent="0.25">
      <c r="A44" s="81">
        <v>42791</v>
      </c>
      <c r="B44" s="11">
        <v>58</v>
      </c>
      <c r="C44" s="11">
        <v>267</v>
      </c>
      <c r="D44" s="75"/>
      <c r="E44" s="76"/>
    </row>
    <row r="45" spans="1:5" x14ac:dyDescent="0.25">
      <c r="A45" s="9"/>
      <c r="B45" s="11">
        <v>66</v>
      </c>
      <c r="C45" s="11">
        <v>440</v>
      </c>
      <c r="D45" s="75"/>
      <c r="E45" s="76"/>
    </row>
    <row r="46" spans="1:5" x14ac:dyDescent="0.25">
      <c r="A46" s="9"/>
      <c r="B46" s="11">
        <v>39</v>
      </c>
      <c r="C46" s="11">
        <v>93</v>
      </c>
      <c r="D46" s="75"/>
      <c r="E46" s="76"/>
    </row>
    <row r="47" spans="1:5" x14ac:dyDescent="0.25">
      <c r="A47" s="9"/>
      <c r="B47" s="11">
        <v>40</v>
      </c>
      <c r="C47" s="11">
        <v>93</v>
      </c>
      <c r="D47" s="75"/>
      <c r="E47" s="76"/>
    </row>
    <row r="48" spans="1:5" x14ac:dyDescent="0.25">
      <c r="A48" s="9"/>
      <c r="B48" s="11">
        <v>48</v>
      </c>
      <c r="C48" s="11">
        <v>140</v>
      </c>
      <c r="D48" s="75"/>
      <c r="E48" s="76"/>
    </row>
    <row r="49" spans="1:5" x14ac:dyDescent="0.25">
      <c r="A49" s="9" t="s">
        <v>6</v>
      </c>
      <c r="B49" s="11">
        <v>37</v>
      </c>
      <c r="C49" s="11">
        <v>75</v>
      </c>
      <c r="D49" s="75"/>
      <c r="E49" s="76"/>
    </row>
    <row r="50" spans="1:5" x14ac:dyDescent="0.25">
      <c r="A50" s="9"/>
      <c r="B50" s="11">
        <v>39</v>
      </c>
      <c r="C50" s="11">
        <v>91</v>
      </c>
      <c r="D50" s="75"/>
      <c r="E50" s="76"/>
    </row>
    <row r="51" spans="1:5" x14ac:dyDescent="0.25">
      <c r="A51" s="9"/>
      <c r="B51" s="11">
        <v>36</v>
      </c>
      <c r="C51" s="11">
        <v>72</v>
      </c>
      <c r="D51" s="75"/>
      <c r="E51" s="76"/>
    </row>
    <row r="52" spans="1:5" ht="15.75" thickBot="1" x14ac:dyDescent="0.3">
      <c r="A52" s="83"/>
      <c r="B52" s="78">
        <v>37</v>
      </c>
      <c r="C52" s="78">
        <v>75</v>
      </c>
      <c r="D52" s="79"/>
      <c r="E52" s="80"/>
    </row>
  </sheetData>
  <mergeCells count="7">
    <mergeCell ref="D6:E6"/>
    <mergeCell ref="A1:E1"/>
    <mergeCell ref="A2:E2"/>
    <mergeCell ref="A3:E3"/>
    <mergeCell ref="A4:E4"/>
    <mergeCell ref="A6:A7"/>
    <mergeCell ref="B6:C6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31"/>
  <sheetViews>
    <sheetView workbookViewId="0">
      <selection sqref="A1:S31"/>
    </sheetView>
  </sheetViews>
  <sheetFormatPr defaultRowHeight="12.75" x14ac:dyDescent="0.2"/>
  <cols>
    <col min="1" max="1" width="10.7109375" style="87" bestFit="1" customWidth="1"/>
    <col min="2" max="2" width="6.7109375" style="87" customWidth="1"/>
    <col min="3" max="4" width="7.85546875" style="87" customWidth="1"/>
    <col min="5" max="5" width="7" style="87" customWidth="1"/>
    <col min="6" max="9" width="7.5703125" style="87" customWidth="1"/>
    <col min="10" max="11" width="3.42578125" style="87" customWidth="1"/>
    <col min="12" max="15" width="3.5703125" style="87" customWidth="1"/>
    <col min="16" max="19" width="6.5703125" style="87" customWidth="1"/>
    <col min="20" max="16384" width="9.140625" style="87"/>
  </cols>
  <sheetData>
    <row r="1" spans="1:19" s="85" customFormat="1" ht="24" customHeight="1" x14ac:dyDescent="0.2">
      <c r="A1" s="182" t="s">
        <v>13</v>
      </c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3"/>
      <c r="M1" s="183"/>
      <c r="N1" s="183"/>
      <c r="O1" s="183"/>
      <c r="P1" s="183"/>
      <c r="Q1" s="183"/>
      <c r="R1" s="183"/>
      <c r="S1" s="184"/>
    </row>
    <row r="2" spans="1:19" s="85" customFormat="1" ht="25.5" customHeight="1" x14ac:dyDescent="0.2">
      <c r="A2" s="185" t="s">
        <v>9</v>
      </c>
      <c r="B2" s="186"/>
      <c r="C2" s="186"/>
      <c r="D2" s="186"/>
      <c r="E2" s="186"/>
      <c r="F2" s="186"/>
      <c r="G2" s="186"/>
      <c r="H2" s="186"/>
      <c r="I2" s="186"/>
      <c r="J2" s="186"/>
      <c r="K2" s="186"/>
      <c r="L2" s="186"/>
      <c r="M2" s="186"/>
      <c r="N2" s="186"/>
      <c r="O2" s="186"/>
      <c r="P2" s="186"/>
      <c r="Q2" s="186"/>
      <c r="R2" s="186"/>
      <c r="S2" s="187"/>
    </row>
    <row r="3" spans="1:19" s="85" customFormat="1" ht="24.75" customHeight="1" x14ac:dyDescent="0.2">
      <c r="A3" s="188" t="s">
        <v>16</v>
      </c>
      <c r="B3" s="189"/>
      <c r="C3" s="189"/>
      <c r="D3" s="189"/>
      <c r="E3" s="189"/>
      <c r="F3" s="189"/>
      <c r="G3" s="189"/>
      <c r="H3" s="189"/>
      <c r="I3" s="189"/>
      <c r="J3" s="189"/>
      <c r="K3" s="189"/>
      <c r="L3" s="189"/>
      <c r="M3" s="189"/>
      <c r="N3" s="189"/>
      <c r="O3" s="189"/>
      <c r="P3" s="189"/>
      <c r="Q3" s="189"/>
      <c r="R3" s="189"/>
      <c r="S3" s="190"/>
    </row>
    <row r="4" spans="1:19" s="85" customFormat="1" ht="24.75" customHeight="1" x14ac:dyDescent="0.2">
      <c r="A4" s="188" t="s">
        <v>36</v>
      </c>
      <c r="B4" s="189"/>
      <c r="C4" s="189"/>
      <c r="D4" s="189"/>
      <c r="E4" s="189"/>
      <c r="F4" s="189"/>
      <c r="G4" s="189"/>
      <c r="H4" s="189"/>
      <c r="I4" s="189"/>
      <c r="J4" s="189"/>
      <c r="K4" s="189"/>
      <c r="L4" s="189"/>
      <c r="M4" s="189"/>
      <c r="N4" s="189"/>
      <c r="O4" s="189"/>
      <c r="P4" s="189"/>
      <c r="Q4" s="189"/>
      <c r="R4" s="189"/>
      <c r="S4" s="190"/>
    </row>
    <row r="5" spans="1:19" s="85" customFormat="1" ht="14.25" customHeight="1" thickBot="1" x14ac:dyDescent="0.25">
      <c r="A5" s="191"/>
      <c r="B5" s="192"/>
      <c r="C5" s="192"/>
      <c r="D5" s="192"/>
      <c r="E5" s="192"/>
      <c r="F5" s="192"/>
      <c r="G5" s="192"/>
      <c r="H5" s="192"/>
      <c r="I5" s="192"/>
      <c r="J5" s="192"/>
      <c r="K5" s="192"/>
      <c r="L5" s="192"/>
      <c r="M5" s="192"/>
      <c r="N5" s="192"/>
      <c r="O5" s="192"/>
      <c r="P5" s="192"/>
      <c r="Q5" s="192"/>
      <c r="R5" s="192"/>
      <c r="S5" s="193"/>
    </row>
    <row r="6" spans="1:19" s="91" customFormat="1" x14ac:dyDescent="0.25">
      <c r="A6" s="199" t="s">
        <v>2</v>
      </c>
      <c r="B6" s="197" t="s">
        <v>18</v>
      </c>
      <c r="C6" s="197" t="s">
        <v>42</v>
      </c>
      <c r="D6" s="197"/>
      <c r="E6" s="197" t="s">
        <v>19</v>
      </c>
      <c r="F6" s="197" t="s">
        <v>20</v>
      </c>
      <c r="G6" s="197"/>
      <c r="H6" s="197"/>
      <c r="I6" s="197"/>
      <c r="J6" s="197" t="s">
        <v>21</v>
      </c>
      <c r="K6" s="197"/>
      <c r="L6" s="202" t="s">
        <v>43</v>
      </c>
      <c r="M6" s="202"/>
      <c r="N6" s="202"/>
      <c r="O6" s="202"/>
      <c r="P6" s="197" t="s">
        <v>22</v>
      </c>
      <c r="Q6" s="197"/>
      <c r="R6" s="197"/>
      <c r="S6" s="198"/>
    </row>
    <row r="7" spans="1:19" s="91" customFormat="1" ht="25.5" customHeight="1" x14ac:dyDescent="0.25">
      <c r="A7" s="200"/>
      <c r="B7" s="180"/>
      <c r="C7" s="180" t="s">
        <v>23</v>
      </c>
      <c r="D7" s="180" t="s">
        <v>24</v>
      </c>
      <c r="E7" s="180"/>
      <c r="F7" s="180" t="s">
        <v>25</v>
      </c>
      <c r="G7" s="194" t="s">
        <v>26</v>
      </c>
      <c r="H7" s="180" t="s">
        <v>27</v>
      </c>
      <c r="I7" s="180" t="s">
        <v>28</v>
      </c>
      <c r="J7" s="180" t="s">
        <v>29</v>
      </c>
      <c r="K7" s="180" t="s">
        <v>30</v>
      </c>
      <c r="L7" s="180" t="s">
        <v>31</v>
      </c>
      <c r="M7" s="180" t="s">
        <v>32</v>
      </c>
      <c r="N7" s="180" t="s">
        <v>33</v>
      </c>
      <c r="O7" s="180" t="s">
        <v>34</v>
      </c>
      <c r="P7" s="180" t="s">
        <v>40</v>
      </c>
      <c r="Q7" s="180"/>
      <c r="R7" s="180" t="s">
        <v>41</v>
      </c>
      <c r="S7" s="196"/>
    </row>
    <row r="8" spans="1:19" s="91" customFormat="1" ht="13.5" thickBot="1" x14ac:dyDescent="0.3">
      <c r="A8" s="201"/>
      <c r="B8" s="181"/>
      <c r="C8" s="181"/>
      <c r="D8" s="181"/>
      <c r="E8" s="181"/>
      <c r="F8" s="181"/>
      <c r="G8" s="195"/>
      <c r="H8" s="181"/>
      <c r="I8" s="181"/>
      <c r="J8" s="181"/>
      <c r="K8" s="181"/>
      <c r="L8" s="181"/>
      <c r="M8" s="181"/>
      <c r="N8" s="181"/>
      <c r="O8" s="181"/>
      <c r="P8" s="94" t="s">
        <v>37</v>
      </c>
      <c r="Q8" s="94" t="s">
        <v>38</v>
      </c>
      <c r="R8" s="94" t="s">
        <v>39</v>
      </c>
      <c r="S8" s="95" t="s">
        <v>38</v>
      </c>
    </row>
    <row r="9" spans="1:19" s="86" customFormat="1" x14ac:dyDescent="0.25">
      <c r="A9" s="113">
        <v>42716</v>
      </c>
      <c r="B9" s="114">
        <v>0.33333333333333331</v>
      </c>
      <c r="C9" s="115">
        <v>13</v>
      </c>
      <c r="D9" s="115">
        <v>12</v>
      </c>
      <c r="E9" s="115">
        <v>42</v>
      </c>
      <c r="F9" s="115"/>
      <c r="G9" s="115"/>
      <c r="H9" s="115"/>
      <c r="I9" s="115" t="s">
        <v>35</v>
      </c>
      <c r="J9" s="116"/>
      <c r="K9" s="116" t="s">
        <v>35</v>
      </c>
      <c r="L9" s="115" t="s">
        <v>35</v>
      </c>
      <c r="M9" s="115"/>
      <c r="N9" s="115"/>
      <c r="O9" s="115"/>
      <c r="P9" s="115">
        <v>0</v>
      </c>
      <c r="Q9" s="117">
        <f>P9*0.342</f>
        <v>0</v>
      </c>
      <c r="R9" s="118">
        <v>0</v>
      </c>
      <c r="S9" s="119">
        <f t="shared" ref="S9:S14" si="0">R9*0.342</f>
        <v>0</v>
      </c>
    </row>
    <row r="10" spans="1:19" s="86" customFormat="1" x14ac:dyDescent="0.25">
      <c r="A10" s="120">
        <v>42717</v>
      </c>
      <c r="B10" s="107">
        <v>0.3125</v>
      </c>
      <c r="C10" s="109">
        <v>13</v>
      </c>
      <c r="D10" s="109">
        <v>12</v>
      </c>
      <c r="E10" s="109">
        <v>42</v>
      </c>
      <c r="F10" s="109"/>
      <c r="G10" s="109"/>
      <c r="H10" s="109"/>
      <c r="I10" s="109" t="s">
        <v>35</v>
      </c>
      <c r="J10" s="110"/>
      <c r="K10" s="106" t="s">
        <v>35</v>
      </c>
      <c r="L10" s="89" t="s">
        <v>35</v>
      </c>
      <c r="M10" s="109"/>
      <c r="N10" s="89"/>
      <c r="O10" s="89"/>
      <c r="P10" s="109">
        <v>71</v>
      </c>
      <c r="Q10" s="100">
        <f t="shared" ref="Q10:Q14" si="1">P10*0.342</f>
        <v>24.282000000000004</v>
      </c>
      <c r="R10" s="109">
        <v>8</v>
      </c>
      <c r="S10" s="121">
        <f t="shared" si="0"/>
        <v>2.7360000000000002</v>
      </c>
    </row>
    <row r="11" spans="1:19" s="86" customFormat="1" x14ac:dyDescent="0.25">
      <c r="A11" s="99">
        <v>42718</v>
      </c>
      <c r="B11" s="107">
        <v>0.3125</v>
      </c>
      <c r="C11" s="109">
        <v>13</v>
      </c>
      <c r="D11" s="89">
        <v>11</v>
      </c>
      <c r="E11" s="109">
        <v>42</v>
      </c>
      <c r="F11" s="89"/>
      <c r="G11" s="89"/>
      <c r="H11" s="89"/>
      <c r="I11" s="89" t="s">
        <v>35</v>
      </c>
      <c r="J11" s="106"/>
      <c r="K11" s="106" t="s">
        <v>35</v>
      </c>
      <c r="L11" s="89" t="s">
        <v>35</v>
      </c>
      <c r="M11" s="89"/>
      <c r="N11" s="89"/>
      <c r="O11" s="89"/>
      <c r="P11" s="89">
        <v>108</v>
      </c>
      <c r="Q11" s="100">
        <f t="shared" si="1"/>
        <v>36.936</v>
      </c>
      <c r="R11" s="89">
        <v>6</v>
      </c>
      <c r="S11" s="121">
        <f t="shared" si="0"/>
        <v>2.052</v>
      </c>
    </row>
    <row r="12" spans="1:19" s="86" customFormat="1" x14ac:dyDescent="0.25">
      <c r="A12" s="99">
        <v>42719</v>
      </c>
      <c r="B12" s="107">
        <v>0.3125</v>
      </c>
      <c r="C12" s="109">
        <v>13</v>
      </c>
      <c r="D12" s="89">
        <v>11</v>
      </c>
      <c r="E12" s="109">
        <v>42</v>
      </c>
      <c r="F12" s="111"/>
      <c r="G12" s="89"/>
      <c r="H12" s="89" t="s">
        <v>35</v>
      </c>
      <c r="I12" s="89"/>
      <c r="J12" s="106"/>
      <c r="K12" s="106" t="s">
        <v>35</v>
      </c>
      <c r="L12" s="89" t="s">
        <v>35</v>
      </c>
      <c r="M12" s="89"/>
      <c r="N12" s="89"/>
      <c r="O12" s="89"/>
      <c r="P12" s="89">
        <v>55</v>
      </c>
      <c r="Q12" s="100">
        <f t="shared" si="1"/>
        <v>18.810000000000002</v>
      </c>
      <c r="R12" s="89">
        <v>0</v>
      </c>
      <c r="S12" s="121">
        <f t="shared" si="0"/>
        <v>0</v>
      </c>
    </row>
    <row r="13" spans="1:19" s="86" customFormat="1" x14ac:dyDescent="0.25">
      <c r="A13" s="99">
        <v>42720</v>
      </c>
      <c r="B13" s="107">
        <v>0.33333333333333331</v>
      </c>
      <c r="C13" s="89">
        <v>11</v>
      </c>
      <c r="D13" s="89">
        <v>10</v>
      </c>
      <c r="E13" s="109">
        <v>42</v>
      </c>
      <c r="F13" s="89"/>
      <c r="G13" s="89"/>
      <c r="H13" s="89" t="s">
        <v>35</v>
      </c>
      <c r="I13" s="89"/>
      <c r="J13" s="106"/>
      <c r="K13" s="106" t="s">
        <v>35</v>
      </c>
      <c r="L13" s="89" t="s">
        <v>35</v>
      </c>
      <c r="M13" s="89"/>
      <c r="N13" s="89"/>
      <c r="O13" s="89"/>
      <c r="P13" s="89">
        <v>41</v>
      </c>
      <c r="Q13" s="100">
        <f t="shared" si="1"/>
        <v>14.022</v>
      </c>
      <c r="R13" s="89">
        <v>5</v>
      </c>
      <c r="S13" s="121">
        <f t="shared" si="0"/>
        <v>1.7100000000000002</v>
      </c>
    </row>
    <row r="14" spans="1:19" s="86" customFormat="1" x14ac:dyDescent="0.25">
      <c r="A14" s="99">
        <v>42721</v>
      </c>
      <c r="B14" s="107">
        <v>0.33333333333333331</v>
      </c>
      <c r="C14" s="89">
        <v>10.199999999999999</v>
      </c>
      <c r="D14" s="89">
        <v>8</v>
      </c>
      <c r="E14" s="109">
        <v>42</v>
      </c>
      <c r="F14" s="89"/>
      <c r="G14" s="89"/>
      <c r="H14" s="89" t="s">
        <v>35</v>
      </c>
      <c r="I14" s="89"/>
      <c r="J14" s="106"/>
      <c r="K14" s="106" t="s">
        <v>35</v>
      </c>
      <c r="L14" s="89"/>
      <c r="M14" s="89" t="s">
        <v>35</v>
      </c>
      <c r="N14" s="89"/>
      <c r="O14" s="89"/>
      <c r="P14" s="89">
        <v>73</v>
      </c>
      <c r="Q14" s="100">
        <f t="shared" si="1"/>
        <v>24.966000000000001</v>
      </c>
      <c r="R14" s="89">
        <v>13</v>
      </c>
      <c r="S14" s="121">
        <f t="shared" si="0"/>
        <v>4.4460000000000006</v>
      </c>
    </row>
    <row r="15" spans="1:19" s="86" customFormat="1" x14ac:dyDescent="0.25">
      <c r="A15" s="99">
        <v>42758</v>
      </c>
      <c r="B15" s="111">
        <v>0.35416666666666669</v>
      </c>
      <c r="C15" s="89">
        <v>12</v>
      </c>
      <c r="D15" s="89">
        <v>7</v>
      </c>
      <c r="E15" s="89">
        <v>39</v>
      </c>
      <c r="F15" s="89"/>
      <c r="G15" s="89"/>
      <c r="H15" s="89"/>
      <c r="I15" s="89" t="s">
        <v>35</v>
      </c>
      <c r="J15" s="106"/>
      <c r="K15" s="106" t="s">
        <v>44</v>
      </c>
      <c r="L15" s="89" t="s">
        <v>44</v>
      </c>
      <c r="M15" s="89"/>
      <c r="N15" s="89"/>
      <c r="O15" s="108"/>
      <c r="P15" s="89">
        <v>0</v>
      </c>
      <c r="Q15" s="100">
        <f>P15*0.338</f>
        <v>0</v>
      </c>
      <c r="R15" s="89">
        <v>0</v>
      </c>
      <c r="S15" s="121">
        <f t="shared" ref="S15:S20" si="2">R15*0.338</f>
        <v>0</v>
      </c>
    </row>
    <row r="16" spans="1:19" s="86" customFormat="1" x14ac:dyDescent="0.25">
      <c r="A16" s="99">
        <v>42759</v>
      </c>
      <c r="B16" s="107">
        <v>0.3125</v>
      </c>
      <c r="C16" s="109">
        <v>12</v>
      </c>
      <c r="D16" s="109">
        <v>7</v>
      </c>
      <c r="E16" s="109">
        <v>40</v>
      </c>
      <c r="F16" s="109"/>
      <c r="G16" s="109"/>
      <c r="H16" s="109"/>
      <c r="I16" s="89" t="s">
        <v>35</v>
      </c>
      <c r="J16" s="110"/>
      <c r="K16" s="110" t="s">
        <v>44</v>
      </c>
      <c r="L16" s="109" t="s">
        <v>44</v>
      </c>
      <c r="M16" s="109"/>
      <c r="N16" s="109"/>
      <c r="O16" s="109"/>
      <c r="P16" s="89">
        <v>0</v>
      </c>
      <c r="Q16" s="100">
        <f t="shared" ref="Q16:Q20" si="3">P16*0.338</f>
        <v>0</v>
      </c>
      <c r="R16" s="89">
        <v>0</v>
      </c>
      <c r="S16" s="121">
        <f t="shared" si="2"/>
        <v>0</v>
      </c>
    </row>
    <row r="17" spans="1:19" s="86" customFormat="1" x14ac:dyDescent="0.25">
      <c r="A17" s="99">
        <v>42760</v>
      </c>
      <c r="B17" s="107">
        <v>0.3125</v>
      </c>
      <c r="C17" s="89">
        <v>13</v>
      </c>
      <c r="D17" s="89">
        <v>7</v>
      </c>
      <c r="E17" s="89">
        <v>38</v>
      </c>
      <c r="F17" s="89"/>
      <c r="G17" s="89"/>
      <c r="H17" s="89"/>
      <c r="I17" s="89" t="s">
        <v>35</v>
      </c>
      <c r="J17" s="106"/>
      <c r="K17" s="106" t="s">
        <v>44</v>
      </c>
      <c r="L17" s="89" t="s">
        <v>44</v>
      </c>
      <c r="M17" s="89"/>
      <c r="N17" s="89"/>
      <c r="O17" s="89"/>
      <c r="P17" s="89">
        <v>0</v>
      </c>
      <c r="Q17" s="100">
        <f t="shared" si="3"/>
        <v>0</v>
      </c>
      <c r="R17" s="89">
        <v>0</v>
      </c>
      <c r="S17" s="121">
        <f t="shared" si="2"/>
        <v>0</v>
      </c>
    </row>
    <row r="18" spans="1:19" s="86" customFormat="1" x14ac:dyDescent="0.25">
      <c r="A18" s="99">
        <v>42761</v>
      </c>
      <c r="B18" s="111">
        <v>0.35416666666666669</v>
      </c>
      <c r="C18" s="89">
        <v>12</v>
      </c>
      <c r="D18" s="89">
        <v>8</v>
      </c>
      <c r="E18" s="89">
        <v>40</v>
      </c>
      <c r="F18" s="111"/>
      <c r="G18" s="89"/>
      <c r="H18" s="89"/>
      <c r="I18" s="89" t="s">
        <v>35</v>
      </c>
      <c r="J18" s="106"/>
      <c r="K18" s="106" t="s">
        <v>44</v>
      </c>
      <c r="L18" s="89" t="s">
        <v>44</v>
      </c>
      <c r="M18" s="89"/>
      <c r="N18" s="89"/>
      <c r="O18" s="89"/>
      <c r="P18" s="89">
        <v>0</v>
      </c>
      <c r="Q18" s="100">
        <f t="shared" si="3"/>
        <v>0</v>
      </c>
      <c r="R18" s="89">
        <v>0</v>
      </c>
      <c r="S18" s="121">
        <f t="shared" si="2"/>
        <v>0</v>
      </c>
    </row>
    <row r="19" spans="1:19" s="86" customFormat="1" x14ac:dyDescent="0.25">
      <c r="A19" s="99">
        <v>42762</v>
      </c>
      <c r="B19" s="111">
        <v>0.35416666666666669</v>
      </c>
      <c r="C19" s="89">
        <v>12</v>
      </c>
      <c r="D19" s="89">
        <v>7</v>
      </c>
      <c r="E19" s="89">
        <v>40</v>
      </c>
      <c r="F19" s="89"/>
      <c r="G19" s="89"/>
      <c r="H19" s="89"/>
      <c r="I19" s="89" t="s">
        <v>35</v>
      </c>
      <c r="J19" s="106"/>
      <c r="K19" s="106" t="s">
        <v>35</v>
      </c>
      <c r="L19" s="89" t="s">
        <v>35</v>
      </c>
      <c r="M19" s="89" t="s">
        <v>35</v>
      </c>
      <c r="N19" s="89"/>
      <c r="O19" s="89"/>
      <c r="P19" s="89">
        <v>37</v>
      </c>
      <c r="Q19" s="100">
        <f t="shared" si="3"/>
        <v>12.506</v>
      </c>
      <c r="R19" s="89">
        <v>54</v>
      </c>
      <c r="S19" s="121">
        <f t="shared" si="2"/>
        <v>18.252000000000002</v>
      </c>
    </row>
    <row r="20" spans="1:19" s="86" customFormat="1" x14ac:dyDescent="0.25">
      <c r="A20" s="99">
        <v>42763</v>
      </c>
      <c r="B20" s="111">
        <v>0.375</v>
      </c>
      <c r="C20" s="89">
        <v>12</v>
      </c>
      <c r="D20" s="89">
        <v>8</v>
      </c>
      <c r="E20" s="89">
        <v>35</v>
      </c>
      <c r="F20" s="89"/>
      <c r="G20" s="89"/>
      <c r="H20" s="89"/>
      <c r="I20" s="89" t="s">
        <v>35</v>
      </c>
      <c r="J20" s="106" t="s">
        <v>35</v>
      </c>
      <c r="K20" s="106"/>
      <c r="L20" s="89" t="s">
        <v>35</v>
      </c>
      <c r="M20" s="89" t="s">
        <v>6</v>
      </c>
      <c r="N20" s="89"/>
      <c r="O20" s="89"/>
      <c r="P20" s="89">
        <v>17</v>
      </c>
      <c r="Q20" s="100">
        <f t="shared" si="3"/>
        <v>5.7460000000000004</v>
      </c>
      <c r="R20" s="89">
        <v>3</v>
      </c>
      <c r="S20" s="121">
        <f t="shared" si="2"/>
        <v>1.014</v>
      </c>
    </row>
    <row r="21" spans="1:19" s="112" customFormat="1" x14ac:dyDescent="0.25">
      <c r="A21" s="99">
        <v>42786</v>
      </c>
      <c r="B21" s="100">
        <v>8.3000000000000007</v>
      </c>
      <c r="C21" s="89">
        <v>11</v>
      </c>
      <c r="D21" s="89">
        <v>9</v>
      </c>
      <c r="E21" s="89">
        <v>40</v>
      </c>
      <c r="F21" s="89"/>
      <c r="G21" s="89"/>
      <c r="H21" s="89"/>
      <c r="I21" s="89" t="s">
        <v>35</v>
      </c>
      <c r="J21" s="89"/>
      <c r="K21" s="89" t="s">
        <v>44</v>
      </c>
      <c r="L21" s="89"/>
      <c r="M21" s="89" t="s">
        <v>44</v>
      </c>
      <c r="N21" s="89"/>
      <c r="O21" s="89"/>
      <c r="P21" s="89">
        <v>0</v>
      </c>
      <c r="Q21" s="100">
        <f>P21*0.338</f>
        <v>0</v>
      </c>
      <c r="R21" s="106">
        <v>0</v>
      </c>
      <c r="S21" s="121">
        <f t="shared" ref="S21:S26" si="4">R21*0.338</f>
        <v>0</v>
      </c>
    </row>
    <row r="22" spans="1:19" s="86" customFormat="1" x14ac:dyDescent="0.25">
      <c r="A22" s="99">
        <v>42787</v>
      </c>
      <c r="B22" s="100">
        <v>9</v>
      </c>
      <c r="C22" s="89">
        <v>11</v>
      </c>
      <c r="D22" s="89">
        <v>9</v>
      </c>
      <c r="E22" s="89">
        <v>40</v>
      </c>
      <c r="F22" s="89"/>
      <c r="G22" s="89"/>
      <c r="H22" s="89"/>
      <c r="I22" s="89" t="s">
        <v>35</v>
      </c>
      <c r="J22" s="106"/>
      <c r="K22" s="106" t="s">
        <v>44</v>
      </c>
      <c r="L22" s="89"/>
      <c r="M22" s="89" t="s">
        <v>35</v>
      </c>
      <c r="N22" s="89"/>
      <c r="O22" s="89"/>
      <c r="P22" s="89">
        <v>2</v>
      </c>
      <c r="Q22" s="100">
        <f t="shared" ref="Q22:Q26" si="5">P22*0.338</f>
        <v>0.67600000000000005</v>
      </c>
      <c r="R22" s="89">
        <v>23</v>
      </c>
      <c r="S22" s="121">
        <f t="shared" si="4"/>
        <v>7.7740000000000009</v>
      </c>
    </row>
    <row r="23" spans="1:19" s="86" customFormat="1" x14ac:dyDescent="0.25">
      <c r="A23" s="99">
        <v>42788</v>
      </c>
      <c r="B23" s="100">
        <v>10</v>
      </c>
      <c r="C23" s="89">
        <v>11</v>
      </c>
      <c r="D23" s="89">
        <v>9</v>
      </c>
      <c r="E23" s="89">
        <v>40</v>
      </c>
      <c r="F23" s="89"/>
      <c r="G23" s="89"/>
      <c r="H23" s="89" t="s">
        <v>35</v>
      </c>
      <c r="I23" s="89"/>
      <c r="J23" s="106"/>
      <c r="K23" s="106" t="s">
        <v>44</v>
      </c>
      <c r="L23" s="89"/>
      <c r="M23" s="89" t="s">
        <v>35</v>
      </c>
      <c r="N23" s="89"/>
      <c r="O23" s="89"/>
      <c r="P23" s="89">
        <v>0</v>
      </c>
      <c r="Q23" s="100">
        <f t="shared" si="5"/>
        <v>0</v>
      </c>
      <c r="R23" s="89">
        <v>7</v>
      </c>
      <c r="S23" s="121">
        <f t="shared" si="4"/>
        <v>2.3660000000000001</v>
      </c>
    </row>
    <row r="24" spans="1:19" s="86" customFormat="1" x14ac:dyDescent="0.25">
      <c r="A24" s="99">
        <v>42789</v>
      </c>
      <c r="B24" s="100">
        <v>9</v>
      </c>
      <c r="C24" s="89">
        <v>13</v>
      </c>
      <c r="D24" s="89">
        <v>10</v>
      </c>
      <c r="E24" s="89">
        <v>42</v>
      </c>
      <c r="F24" s="89"/>
      <c r="G24" s="89"/>
      <c r="H24" s="89" t="s">
        <v>35</v>
      </c>
      <c r="I24" s="89"/>
      <c r="J24" s="106" t="s">
        <v>6</v>
      </c>
      <c r="K24" s="106" t="s">
        <v>44</v>
      </c>
      <c r="L24" s="89"/>
      <c r="M24" s="89" t="s">
        <v>35</v>
      </c>
      <c r="N24" s="89"/>
      <c r="O24" s="89"/>
      <c r="P24" s="89">
        <v>2</v>
      </c>
      <c r="Q24" s="100">
        <f t="shared" si="5"/>
        <v>0.67600000000000005</v>
      </c>
      <c r="R24" s="89">
        <v>2</v>
      </c>
      <c r="S24" s="121">
        <f t="shared" si="4"/>
        <v>0.67600000000000005</v>
      </c>
    </row>
    <row r="25" spans="1:19" s="86" customFormat="1" x14ac:dyDescent="0.25">
      <c r="A25" s="99">
        <v>42790</v>
      </c>
      <c r="B25" s="100">
        <v>8</v>
      </c>
      <c r="C25" s="89">
        <v>14</v>
      </c>
      <c r="D25" s="89">
        <v>11</v>
      </c>
      <c r="E25" s="89">
        <v>38</v>
      </c>
      <c r="F25" s="89"/>
      <c r="G25" s="89"/>
      <c r="H25" s="89"/>
      <c r="I25" s="89" t="s">
        <v>35</v>
      </c>
      <c r="J25" s="106" t="s">
        <v>6</v>
      </c>
      <c r="K25" s="106" t="s">
        <v>44</v>
      </c>
      <c r="L25" s="89"/>
      <c r="M25" s="89" t="s">
        <v>35</v>
      </c>
      <c r="N25" s="89" t="s">
        <v>6</v>
      </c>
      <c r="O25" s="89"/>
      <c r="P25" s="89">
        <v>0</v>
      </c>
      <c r="Q25" s="100">
        <f t="shared" si="5"/>
        <v>0</v>
      </c>
      <c r="R25" s="89">
        <v>5</v>
      </c>
      <c r="S25" s="121">
        <f t="shared" si="4"/>
        <v>1.6900000000000002</v>
      </c>
    </row>
    <row r="26" spans="1:19" s="86" customFormat="1" x14ac:dyDescent="0.25">
      <c r="A26" s="99">
        <v>42791</v>
      </c>
      <c r="B26" s="100">
        <v>9</v>
      </c>
      <c r="C26" s="89">
        <v>13</v>
      </c>
      <c r="D26" s="89">
        <v>10</v>
      </c>
      <c r="E26" s="89">
        <v>40</v>
      </c>
      <c r="F26" s="89"/>
      <c r="G26" s="89"/>
      <c r="H26" s="89"/>
      <c r="I26" s="89" t="s">
        <v>35</v>
      </c>
      <c r="J26" s="106" t="s">
        <v>6</v>
      </c>
      <c r="K26" s="106" t="s">
        <v>44</v>
      </c>
      <c r="L26" s="89"/>
      <c r="M26" s="89" t="s">
        <v>35</v>
      </c>
      <c r="N26" s="89"/>
      <c r="O26" s="89"/>
      <c r="P26" s="89">
        <v>0</v>
      </c>
      <c r="Q26" s="100">
        <f t="shared" si="5"/>
        <v>0</v>
      </c>
      <c r="R26" s="89">
        <v>0</v>
      </c>
      <c r="S26" s="121">
        <f t="shared" si="4"/>
        <v>0</v>
      </c>
    </row>
    <row r="27" spans="1:19" s="86" customFormat="1" x14ac:dyDescent="0.25">
      <c r="A27" s="99">
        <v>42821</v>
      </c>
      <c r="B27" s="100">
        <v>9</v>
      </c>
      <c r="C27" s="89">
        <v>15</v>
      </c>
      <c r="D27" s="89">
        <v>12</v>
      </c>
      <c r="E27" s="89">
        <v>38</v>
      </c>
      <c r="F27" s="89"/>
      <c r="G27" s="89"/>
      <c r="H27" s="89" t="s">
        <v>35</v>
      </c>
      <c r="I27" s="89"/>
      <c r="J27" s="106"/>
      <c r="K27" s="106" t="s">
        <v>44</v>
      </c>
      <c r="L27" s="89" t="s">
        <v>44</v>
      </c>
      <c r="M27" s="89"/>
      <c r="N27" s="89"/>
      <c r="O27" s="89"/>
      <c r="P27" s="89">
        <v>2</v>
      </c>
      <c r="Q27" s="100">
        <f>P27*0.322</f>
        <v>0.64400000000000002</v>
      </c>
      <c r="R27" s="89">
        <v>5</v>
      </c>
      <c r="S27" s="121">
        <f t="shared" ref="S27:S31" si="6">R27*0.322</f>
        <v>1.61</v>
      </c>
    </row>
    <row r="28" spans="1:19" s="86" customFormat="1" x14ac:dyDescent="0.25">
      <c r="A28" s="99">
        <v>42822</v>
      </c>
      <c r="B28" s="100">
        <v>9</v>
      </c>
      <c r="C28" s="89">
        <v>16</v>
      </c>
      <c r="D28" s="89">
        <v>12</v>
      </c>
      <c r="E28" s="89">
        <v>40</v>
      </c>
      <c r="F28" s="89"/>
      <c r="G28" s="89"/>
      <c r="H28" s="89" t="s">
        <v>35</v>
      </c>
      <c r="I28" s="89"/>
      <c r="J28" s="106"/>
      <c r="K28" s="106" t="s">
        <v>44</v>
      </c>
      <c r="L28" s="89" t="s">
        <v>44</v>
      </c>
      <c r="M28" s="89"/>
      <c r="N28" s="89"/>
      <c r="O28" s="89"/>
      <c r="P28" s="89">
        <v>0</v>
      </c>
      <c r="Q28" s="100">
        <f t="shared" ref="Q28:Q31" si="7">P28*0.322</f>
        <v>0</v>
      </c>
      <c r="R28" s="89">
        <v>0</v>
      </c>
      <c r="S28" s="121">
        <f t="shared" si="6"/>
        <v>0</v>
      </c>
    </row>
    <row r="29" spans="1:19" s="86" customFormat="1" x14ac:dyDescent="0.25">
      <c r="A29" s="99">
        <v>42823</v>
      </c>
      <c r="B29" s="100">
        <v>8</v>
      </c>
      <c r="C29" s="89">
        <v>18</v>
      </c>
      <c r="D29" s="89">
        <v>14</v>
      </c>
      <c r="E29" s="89">
        <v>40</v>
      </c>
      <c r="F29" s="89"/>
      <c r="G29" s="89"/>
      <c r="H29" s="89"/>
      <c r="I29" s="89" t="s">
        <v>35</v>
      </c>
      <c r="J29" s="106" t="s">
        <v>44</v>
      </c>
      <c r="K29" s="106"/>
      <c r="L29" s="89"/>
      <c r="M29" s="89"/>
      <c r="N29" s="89"/>
      <c r="O29" s="89" t="s">
        <v>44</v>
      </c>
      <c r="P29" s="89">
        <v>0</v>
      </c>
      <c r="Q29" s="100">
        <f t="shared" si="7"/>
        <v>0</v>
      </c>
      <c r="R29" s="89">
        <v>0</v>
      </c>
      <c r="S29" s="121">
        <f t="shared" si="6"/>
        <v>0</v>
      </c>
    </row>
    <row r="30" spans="1:19" s="86" customFormat="1" x14ac:dyDescent="0.25">
      <c r="A30" s="99">
        <v>42824</v>
      </c>
      <c r="B30" s="100">
        <v>9</v>
      </c>
      <c r="C30" s="89">
        <v>17</v>
      </c>
      <c r="D30" s="89">
        <v>14</v>
      </c>
      <c r="E30" s="89">
        <v>40</v>
      </c>
      <c r="F30" s="89"/>
      <c r="G30" s="89"/>
      <c r="H30" s="89"/>
      <c r="I30" s="89" t="s">
        <v>35</v>
      </c>
      <c r="J30" s="106" t="s">
        <v>44</v>
      </c>
      <c r="K30" s="106"/>
      <c r="L30" s="89"/>
      <c r="M30" s="89"/>
      <c r="N30" s="89"/>
      <c r="O30" s="89" t="s">
        <v>44</v>
      </c>
      <c r="P30" s="89">
        <v>0</v>
      </c>
      <c r="Q30" s="100">
        <f t="shared" si="7"/>
        <v>0</v>
      </c>
      <c r="R30" s="89">
        <v>0</v>
      </c>
      <c r="S30" s="121">
        <f t="shared" si="6"/>
        <v>0</v>
      </c>
    </row>
    <row r="31" spans="1:19" s="86" customFormat="1" ht="13.5" thickBot="1" x14ac:dyDescent="0.3">
      <c r="A31" s="101">
        <v>42825</v>
      </c>
      <c r="B31" s="102">
        <v>9</v>
      </c>
      <c r="C31" s="103">
        <v>16</v>
      </c>
      <c r="D31" s="103">
        <v>13</v>
      </c>
      <c r="E31" s="103">
        <v>38</v>
      </c>
      <c r="F31" s="103"/>
      <c r="G31" s="103"/>
      <c r="H31" s="103"/>
      <c r="I31" s="103" t="s">
        <v>35</v>
      </c>
      <c r="J31" s="122" t="s">
        <v>44</v>
      </c>
      <c r="K31" s="122"/>
      <c r="L31" s="123"/>
      <c r="M31" s="123"/>
      <c r="N31" s="123"/>
      <c r="O31" s="103" t="s">
        <v>44</v>
      </c>
      <c r="P31" s="103">
        <v>0</v>
      </c>
      <c r="Q31" s="102">
        <f t="shared" si="7"/>
        <v>0</v>
      </c>
      <c r="R31" s="103">
        <v>0</v>
      </c>
      <c r="S31" s="124">
        <f t="shared" si="6"/>
        <v>0</v>
      </c>
    </row>
  </sheetData>
  <mergeCells count="27">
    <mergeCell ref="A6:A8"/>
    <mergeCell ref="B6:B8"/>
    <mergeCell ref="C6:D6"/>
    <mergeCell ref="E6:E8"/>
    <mergeCell ref="F6:I6"/>
    <mergeCell ref="A1:S1"/>
    <mergeCell ref="A2:S2"/>
    <mergeCell ref="A3:S3"/>
    <mergeCell ref="A4:S4"/>
    <mergeCell ref="A5:S5"/>
    <mergeCell ref="J6:K6"/>
    <mergeCell ref="L6:O6"/>
    <mergeCell ref="P6:S6"/>
    <mergeCell ref="C7:C8"/>
    <mergeCell ref="D7:D8"/>
    <mergeCell ref="F7:F8"/>
    <mergeCell ref="G7:G8"/>
    <mergeCell ref="H7:H8"/>
    <mergeCell ref="I7:I8"/>
    <mergeCell ref="J7:J8"/>
    <mergeCell ref="R7:S7"/>
    <mergeCell ref="K7:K8"/>
    <mergeCell ref="L7:L8"/>
    <mergeCell ref="M7:M8"/>
    <mergeCell ref="N7:N8"/>
    <mergeCell ref="O7:O8"/>
    <mergeCell ref="P7:Q7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horizontalDpi="4294967295" verticalDpi="4294967295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9"/>
  <sheetViews>
    <sheetView topLeftCell="A26" workbookViewId="0">
      <selection activeCell="A2" sqref="A2:M39"/>
    </sheetView>
  </sheetViews>
  <sheetFormatPr defaultRowHeight="15" x14ac:dyDescent="0.25"/>
  <sheetData>
    <row r="1" spans="1:13" s="21" customFormat="1" ht="24" customHeight="1" x14ac:dyDescent="0.25">
      <c r="A1" s="154" t="s">
        <v>14</v>
      </c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5"/>
      <c r="M1" s="156"/>
    </row>
    <row r="2" spans="1:13" s="21" customFormat="1" x14ac:dyDescent="0.25">
      <c r="A2" s="157" t="s">
        <v>9</v>
      </c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59"/>
    </row>
    <row r="3" spans="1:13" s="21" customFormat="1" ht="24.75" customHeight="1" x14ac:dyDescent="0.25">
      <c r="A3" s="160" t="s">
        <v>16</v>
      </c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61"/>
      <c r="M3" s="162"/>
    </row>
    <row r="4" spans="1:13" s="21" customFormat="1" ht="24.75" customHeight="1" x14ac:dyDescent="0.25">
      <c r="A4" s="160" t="s">
        <v>52</v>
      </c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162"/>
    </row>
    <row r="5" spans="1:13" s="21" customFormat="1" ht="14.25" customHeight="1" thickBot="1" x14ac:dyDescent="0.3">
      <c r="A5" s="160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162"/>
    </row>
    <row r="6" spans="1:13" x14ac:dyDescent="0.25">
      <c r="A6" s="125"/>
      <c r="B6" s="203">
        <v>42718</v>
      </c>
      <c r="C6" s="203"/>
      <c r="D6" s="203"/>
      <c r="E6" s="203">
        <v>42762</v>
      </c>
      <c r="F6" s="203"/>
      <c r="G6" s="203"/>
      <c r="H6" s="203">
        <v>42787</v>
      </c>
      <c r="I6" s="203"/>
      <c r="J6" s="207"/>
      <c r="K6" s="204">
        <v>42821</v>
      </c>
      <c r="L6" s="205"/>
      <c r="M6" s="206"/>
    </row>
    <row r="7" spans="1:13" ht="15.75" thickBot="1" x14ac:dyDescent="0.3">
      <c r="A7" s="127" t="s">
        <v>37</v>
      </c>
      <c r="B7" s="128" t="s">
        <v>47</v>
      </c>
      <c r="C7" s="128" t="s">
        <v>53</v>
      </c>
      <c r="D7" s="128" t="s">
        <v>48</v>
      </c>
      <c r="E7" s="128" t="s">
        <v>47</v>
      </c>
      <c r="F7" s="128" t="s">
        <v>53</v>
      </c>
      <c r="G7" s="128" t="s">
        <v>48</v>
      </c>
      <c r="H7" s="128" t="s">
        <v>47</v>
      </c>
      <c r="I7" s="128" t="s">
        <v>53</v>
      </c>
      <c r="J7" s="140" t="s">
        <v>48</v>
      </c>
      <c r="K7" s="128" t="s">
        <v>47</v>
      </c>
      <c r="L7" s="128" t="s">
        <v>53</v>
      </c>
      <c r="M7" s="129" t="s">
        <v>48</v>
      </c>
    </row>
    <row r="8" spans="1:13" x14ac:dyDescent="0.25">
      <c r="A8" s="130">
        <v>1</v>
      </c>
      <c r="B8" s="131">
        <v>0.35</v>
      </c>
      <c r="C8" s="131">
        <v>6.1</v>
      </c>
      <c r="D8" s="131" t="s">
        <v>29</v>
      </c>
      <c r="E8" s="131">
        <v>0.35</v>
      </c>
      <c r="F8" s="131">
        <v>5.7</v>
      </c>
      <c r="G8" s="131" t="s">
        <v>30</v>
      </c>
      <c r="H8" s="131">
        <v>0.35</v>
      </c>
      <c r="I8" s="131">
        <v>5.6</v>
      </c>
      <c r="J8" s="131" t="s">
        <v>29</v>
      </c>
      <c r="K8" s="131">
        <v>0.31</v>
      </c>
      <c r="L8" s="131">
        <v>5.8</v>
      </c>
      <c r="M8" s="132" t="s">
        <v>30</v>
      </c>
    </row>
    <row r="9" spans="1:13" x14ac:dyDescent="0.25">
      <c r="A9" s="133">
        <v>2</v>
      </c>
      <c r="B9" s="105">
        <v>0.36</v>
      </c>
      <c r="C9" s="105">
        <v>5.5</v>
      </c>
      <c r="D9" s="105" t="s">
        <v>29</v>
      </c>
      <c r="E9" s="105">
        <v>0.33999999999999997</v>
      </c>
      <c r="F9" s="105">
        <v>5.3</v>
      </c>
      <c r="G9" s="105" t="s">
        <v>29</v>
      </c>
      <c r="H9" s="105">
        <v>0.37</v>
      </c>
      <c r="I9" s="105">
        <v>6.2</v>
      </c>
      <c r="J9" s="105" t="s">
        <v>29</v>
      </c>
      <c r="K9" s="105">
        <v>0.28999999999999998</v>
      </c>
      <c r="L9" s="105">
        <v>4.8</v>
      </c>
      <c r="M9" s="134" t="s">
        <v>30</v>
      </c>
    </row>
    <row r="10" spans="1:13" x14ac:dyDescent="0.25">
      <c r="A10" s="133">
        <f>A9+1</f>
        <v>3</v>
      </c>
      <c r="B10" s="105">
        <v>0.35</v>
      </c>
      <c r="C10" s="105">
        <v>5.8</v>
      </c>
      <c r="D10" s="105" t="s">
        <v>29</v>
      </c>
      <c r="E10" s="105">
        <v>0.31</v>
      </c>
      <c r="F10" s="105">
        <v>5.5</v>
      </c>
      <c r="G10" s="105" t="s">
        <v>29</v>
      </c>
      <c r="H10" s="105">
        <v>0.38</v>
      </c>
      <c r="I10" s="105">
        <v>6.6</v>
      </c>
      <c r="J10" s="105" t="s">
        <v>29</v>
      </c>
      <c r="K10" s="105">
        <v>0.27</v>
      </c>
      <c r="L10" s="105">
        <v>5</v>
      </c>
      <c r="M10" s="134" t="s">
        <v>29</v>
      </c>
    </row>
    <row r="11" spans="1:13" x14ac:dyDescent="0.25">
      <c r="A11" s="133">
        <f t="shared" ref="A11:A36" si="0">A10+1</f>
        <v>4</v>
      </c>
      <c r="B11" s="105">
        <v>0.32</v>
      </c>
      <c r="C11" s="105">
        <v>5.3</v>
      </c>
      <c r="D11" s="105" t="s">
        <v>29</v>
      </c>
      <c r="E11" s="105">
        <v>0.32</v>
      </c>
      <c r="F11" s="105">
        <v>5.5</v>
      </c>
      <c r="G11" s="105" t="s">
        <v>29</v>
      </c>
      <c r="H11" s="105">
        <v>0.28999999999999998</v>
      </c>
      <c r="I11" s="105">
        <v>4.9000000000000004</v>
      </c>
      <c r="J11" s="105" t="s">
        <v>29</v>
      </c>
      <c r="K11" s="105">
        <v>0.28999999999999998</v>
      </c>
      <c r="L11" s="105">
        <v>5</v>
      </c>
      <c r="M11" s="134" t="s">
        <v>29</v>
      </c>
    </row>
    <row r="12" spans="1:13" x14ac:dyDescent="0.25">
      <c r="A12" s="133">
        <f t="shared" si="0"/>
        <v>5</v>
      </c>
      <c r="B12" s="105">
        <v>0.36</v>
      </c>
      <c r="C12" s="105">
        <v>5.3</v>
      </c>
      <c r="D12" s="105" t="s">
        <v>29</v>
      </c>
      <c r="E12" s="105">
        <v>0.37</v>
      </c>
      <c r="F12" s="105">
        <v>6.2</v>
      </c>
      <c r="G12" s="105" t="s">
        <v>29</v>
      </c>
      <c r="H12" s="105">
        <v>0.36</v>
      </c>
      <c r="I12" s="105">
        <v>6</v>
      </c>
      <c r="J12" s="105" t="s">
        <v>29</v>
      </c>
      <c r="K12" s="105">
        <v>0.3</v>
      </c>
      <c r="L12" s="105">
        <v>5.5</v>
      </c>
      <c r="M12" s="134" t="s">
        <v>29</v>
      </c>
    </row>
    <row r="13" spans="1:13" x14ac:dyDescent="0.25">
      <c r="A13" s="133">
        <f t="shared" si="0"/>
        <v>6</v>
      </c>
      <c r="B13" s="105">
        <v>0.27</v>
      </c>
      <c r="C13" s="105">
        <v>5</v>
      </c>
      <c r="D13" s="105" t="s">
        <v>29</v>
      </c>
      <c r="E13" s="105">
        <v>0.28999999999999998</v>
      </c>
      <c r="F13" s="105">
        <v>4.8</v>
      </c>
      <c r="G13" s="105" t="s">
        <v>29</v>
      </c>
      <c r="H13" s="105">
        <v>0.37</v>
      </c>
      <c r="I13" s="105">
        <v>6</v>
      </c>
      <c r="J13" s="105" t="s">
        <v>29</v>
      </c>
      <c r="K13" s="105">
        <v>0.31</v>
      </c>
      <c r="L13" s="105">
        <v>5.7</v>
      </c>
      <c r="M13" s="134" t="s">
        <v>30</v>
      </c>
    </row>
    <row r="14" spans="1:13" x14ac:dyDescent="0.25">
      <c r="A14" s="133">
        <f t="shared" si="0"/>
        <v>7</v>
      </c>
      <c r="B14" s="105">
        <v>0.4</v>
      </c>
      <c r="C14" s="105">
        <v>6.6</v>
      </c>
      <c r="D14" s="105" t="s">
        <v>29</v>
      </c>
      <c r="E14" s="105">
        <v>0.39</v>
      </c>
      <c r="F14" s="105">
        <v>6.6</v>
      </c>
      <c r="G14" s="105" t="s">
        <v>29</v>
      </c>
      <c r="H14" s="105">
        <v>0.36</v>
      </c>
      <c r="I14" s="105">
        <v>5.5</v>
      </c>
      <c r="J14" s="105" t="s">
        <v>29</v>
      </c>
      <c r="K14" s="105">
        <v>0.3</v>
      </c>
      <c r="L14" s="105">
        <v>5.5</v>
      </c>
      <c r="M14" s="134" t="s">
        <v>50</v>
      </c>
    </row>
    <row r="15" spans="1:13" x14ac:dyDescent="0.25">
      <c r="A15" s="133">
        <f t="shared" si="0"/>
        <v>8</v>
      </c>
      <c r="B15" s="105">
        <v>0.38</v>
      </c>
      <c r="C15" s="105">
        <v>6.5</v>
      </c>
      <c r="D15" s="105" t="s">
        <v>29</v>
      </c>
      <c r="E15" s="105">
        <v>0.38</v>
      </c>
      <c r="F15" s="105">
        <v>6.8</v>
      </c>
      <c r="G15" s="105" t="s">
        <v>29</v>
      </c>
      <c r="H15" s="105">
        <v>0.36</v>
      </c>
      <c r="I15" s="105">
        <v>5.7</v>
      </c>
      <c r="J15" s="105" t="s">
        <v>29</v>
      </c>
      <c r="K15" s="14"/>
      <c r="L15" s="105"/>
      <c r="M15" s="134"/>
    </row>
    <row r="16" spans="1:13" x14ac:dyDescent="0.25">
      <c r="A16" s="133">
        <f t="shared" si="0"/>
        <v>9</v>
      </c>
      <c r="B16" s="105">
        <v>0.37</v>
      </c>
      <c r="C16" s="105">
        <v>5.5</v>
      </c>
      <c r="D16" s="105" t="s">
        <v>29</v>
      </c>
      <c r="E16" s="105">
        <v>0.35</v>
      </c>
      <c r="F16" s="105">
        <v>5.5</v>
      </c>
      <c r="G16" s="105" t="s">
        <v>29</v>
      </c>
      <c r="H16" s="105">
        <v>0.31</v>
      </c>
      <c r="I16" s="105">
        <v>5.5</v>
      </c>
      <c r="J16" s="105" t="s">
        <v>29</v>
      </c>
      <c r="K16" s="14"/>
      <c r="L16" s="105"/>
      <c r="M16" s="134"/>
    </row>
    <row r="17" spans="1:13" x14ac:dyDescent="0.25">
      <c r="A17" s="133">
        <f t="shared" si="0"/>
        <v>10</v>
      </c>
      <c r="B17" s="105">
        <v>0.32</v>
      </c>
      <c r="C17" s="105">
        <v>5.6</v>
      </c>
      <c r="D17" s="105" t="s">
        <v>29</v>
      </c>
      <c r="E17" s="105">
        <v>0.28999999999999998</v>
      </c>
      <c r="F17" s="105">
        <v>4.5999999999999996</v>
      </c>
      <c r="G17" s="105" t="s">
        <v>29</v>
      </c>
      <c r="H17" s="105">
        <v>0.31</v>
      </c>
      <c r="I17" s="105">
        <v>5.9</v>
      </c>
      <c r="J17" s="105" t="s">
        <v>29</v>
      </c>
      <c r="K17" s="14"/>
      <c r="L17" s="14"/>
      <c r="M17" s="60"/>
    </row>
    <row r="18" spans="1:13" x14ac:dyDescent="0.25">
      <c r="A18" s="133">
        <f t="shared" si="0"/>
        <v>11</v>
      </c>
      <c r="B18" s="105">
        <v>0.35</v>
      </c>
      <c r="C18" s="105">
        <v>5.3</v>
      </c>
      <c r="D18" s="105" t="s">
        <v>29</v>
      </c>
      <c r="E18" s="105">
        <v>0.35</v>
      </c>
      <c r="F18" s="105">
        <v>5.6</v>
      </c>
      <c r="G18" s="105" t="s">
        <v>29</v>
      </c>
      <c r="H18" s="105">
        <v>0.3</v>
      </c>
      <c r="I18" s="105">
        <v>5.6</v>
      </c>
      <c r="J18" s="105" t="s">
        <v>29</v>
      </c>
      <c r="K18" s="14"/>
      <c r="L18" s="14"/>
      <c r="M18" s="60"/>
    </row>
    <row r="19" spans="1:13" x14ac:dyDescent="0.25">
      <c r="A19" s="133">
        <f t="shared" si="0"/>
        <v>12</v>
      </c>
      <c r="B19" s="105">
        <v>0.3</v>
      </c>
      <c r="C19" s="105">
        <v>5.8</v>
      </c>
      <c r="D19" s="105" t="s">
        <v>29</v>
      </c>
      <c r="E19" s="105">
        <v>0.32</v>
      </c>
      <c r="F19" s="105">
        <v>5.3</v>
      </c>
      <c r="G19" s="105" t="s">
        <v>29</v>
      </c>
      <c r="H19" s="105">
        <v>0.38</v>
      </c>
      <c r="I19" s="105">
        <v>6.7</v>
      </c>
      <c r="J19" s="105" t="s">
        <v>29</v>
      </c>
      <c r="K19" s="14"/>
      <c r="L19" s="14"/>
      <c r="M19" s="60"/>
    </row>
    <row r="20" spans="1:13" x14ac:dyDescent="0.25">
      <c r="A20" s="133">
        <f t="shared" si="0"/>
        <v>13</v>
      </c>
      <c r="B20" s="105">
        <v>0.25</v>
      </c>
      <c r="C20" s="105">
        <v>4.9000000000000004</v>
      </c>
      <c r="D20" s="105" t="s">
        <v>29</v>
      </c>
      <c r="E20" s="105">
        <v>0.31</v>
      </c>
      <c r="F20" s="105">
        <v>5.6</v>
      </c>
      <c r="G20" s="105" t="s">
        <v>29</v>
      </c>
      <c r="H20" s="105">
        <v>0.36</v>
      </c>
      <c r="I20" s="105">
        <v>5.5</v>
      </c>
      <c r="J20" s="105" t="s">
        <v>29</v>
      </c>
      <c r="K20" s="14"/>
      <c r="L20" s="14"/>
      <c r="M20" s="60"/>
    </row>
    <row r="21" spans="1:13" x14ac:dyDescent="0.25">
      <c r="A21" s="133">
        <f t="shared" si="0"/>
        <v>14</v>
      </c>
      <c r="B21" s="105">
        <v>0.31</v>
      </c>
      <c r="C21" s="105">
        <v>5.6</v>
      </c>
      <c r="D21" s="105" t="s">
        <v>29</v>
      </c>
      <c r="E21" s="105">
        <v>0.27</v>
      </c>
      <c r="F21" s="105">
        <v>5</v>
      </c>
      <c r="G21" s="105" t="s">
        <v>29</v>
      </c>
      <c r="H21" s="105">
        <v>0.37</v>
      </c>
      <c r="I21" s="105">
        <v>6.3</v>
      </c>
      <c r="J21" s="105" t="s">
        <v>30</v>
      </c>
      <c r="K21" s="14"/>
      <c r="L21" s="14"/>
      <c r="M21" s="60"/>
    </row>
    <row r="22" spans="1:13" x14ac:dyDescent="0.25">
      <c r="A22" s="133">
        <f t="shared" si="0"/>
        <v>15</v>
      </c>
      <c r="B22" s="105">
        <v>0.38</v>
      </c>
      <c r="C22" s="105">
        <v>6.8</v>
      </c>
      <c r="D22" s="105" t="s">
        <v>29</v>
      </c>
      <c r="E22" s="105">
        <v>0.31</v>
      </c>
      <c r="F22" s="105">
        <v>5.8</v>
      </c>
      <c r="G22" s="105" t="s">
        <v>29</v>
      </c>
      <c r="H22" s="105">
        <v>0.33999999999999997</v>
      </c>
      <c r="I22" s="105">
        <v>5.7</v>
      </c>
      <c r="J22" s="105" t="s">
        <v>30</v>
      </c>
      <c r="K22" s="14"/>
      <c r="L22" s="14"/>
      <c r="M22" s="60"/>
    </row>
    <row r="23" spans="1:13" x14ac:dyDescent="0.25">
      <c r="A23" s="133">
        <f t="shared" si="0"/>
        <v>16</v>
      </c>
      <c r="B23" s="105">
        <v>0.4</v>
      </c>
      <c r="C23" s="105">
        <v>6.8</v>
      </c>
      <c r="D23" s="105" t="s">
        <v>29</v>
      </c>
      <c r="E23" s="105">
        <v>0.4</v>
      </c>
      <c r="F23" s="105">
        <v>6.8</v>
      </c>
      <c r="G23" s="105" t="s">
        <v>29</v>
      </c>
      <c r="H23" s="105">
        <v>0.31</v>
      </c>
      <c r="I23" s="105">
        <v>5.3</v>
      </c>
      <c r="J23" s="105" t="s">
        <v>29</v>
      </c>
      <c r="K23" s="14"/>
      <c r="L23" s="14"/>
      <c r="M23" s="60"/>
    </row>
    <row r="24" spans="1:13" x14ac:dyDescent="0.25">
      <c r="A24" s="133">
        <f t="shared" si="0"/>
        <v>17</v>
      </c>
      <c r="B24" s="105">
        <v>0.37</v>
      </c>
      <c r="C24" s="105">
        <v>5.8</v>
      </c>
      <c r="D24" s="105" t="s">
        <v>29</v>
      </c>
      <c r="E24" s="105">
        <v>0.28999999999999998</v>
      </c>
      <c r="F24" s="105">
        <v>5.0999999999999996</v>
      </c>
      <c r="G24" s="105" t="s">
        <v>29</v>
      </c>
      <c r="H24" s="105">
        <v>0.28999999999999998</v>
      </c>
      <c r="I24" s="105">
        <v>5</v>
      </c>
      <c r="J24" s="105" t="s">
        <v>29</v>
      </c>
      <c r="K24" s="14"/>
      <c r="L24" s="14"/>
      <c r="M24" s="60"/>
    </row>
    <row r="25" spans="1:13" x14ac:dyDescent="0.25">
      <c r="A25" s="133">
        <f t="shared" si="0"/>
        <v>18</v>
      </c>
      <c r="B25" s="105">
        <v>0.41</v>
      </c>
      <c r="C25" s="105">
        <v>6.5</v>
      </c>
      <c r="D25" s="105" t="s">
        <v>29</v>
      </c>
      <c r="E25" s="105">
        <v>0.41</v>
      </c>
      <c r="F25" s="105">
        <v>6.6</v>
      </c>
      <c r="G25" s="105" t="s">
        <v>29</v>
      </c>
      <c r="H25" s="105">
        <v>0.27</v>
      </c>
      <c r="I25" s="105">
        <v>5.5</v>
      </c>
      <c r="J25" s="105" t="s">
        <v>29</v>
      </c>
      <c r="K25" s="14"/>
      <c r="L25" s="14"/>
      <c r="M25" s="60"/>
    </row>
    <row r="26" spans="1:13" x14ac:dyDescent="0.25">
      <c r="A26" s="133">
        <f t="shared" si="0"/>
        <v>19</v>
      </c>
      <c r="B26" s="105">
        <v>0.33999999999999997</v>
      </c>
      <c r="C26" s="105">
        <v>5.3</v>
      </c>
      <c r="D26" s="105" t="s">
        <v>29</v>
      </c>
      <c r="E26" s="105">
        <v>0.33999999999999997</v>
      </c>
      <c r="F26" s="105">
        <v>5.8</v>
      </c>
      <c r="G26" s="105" t="s">
        <v>30</v>
      </c>
      <c r="H26" s="105">
        <v>0.28999999999999998</v>
      </c>
      <c r="I26" s="105">
        <v>5.0999999999999996</v>
      </c>
      <c r="J26" s="105" t="s">
        <v>29</v>
      </c>
      <c r="K26" s="14"/>
      <c r="L26" s="14"/>
      <c r="M26" s="60"/>
    </row>
    <row r="27" spans="1:13" x14ac:dyDescent="0.25">
      <c r="A27" s="133">
        <f t="shared" si="0"/>
        <v>20</v>
      </c>
      <c r="B27" s="105">
        <v>0.39</v>
      </c>
      <c r="C27" s="105">
        <v>5.5</v>
      </c>
      <c r="D27" s="105" t="s">
        <v>29</v>
      </c>
      <c r="E27" s="105">
        <v>0.36</v>
      </c>
      <c r="F27" s="105">
        <v>5.5</v>
      </c>
      <c r="G27" s="105" t="s">
        <v>29</v>
      </c>
      <c r="H27" s="105">
        <v>0.35</v>
      </c>
      <c r="I27" s="105">
        <v>5.8</v>
      </c>
      <c r="J27" s="105" t="s">
        <v>29</v>
      </c>
      <c r="K27" s="14"/>
      <c r="L27" s="14"/>
      <c r="M27" s="60"/>
    </row>
    <row r="28" spans="1:13" x14ac:dyDescent="0.25">
      <c r="A28" s="133">
        <f t="shared" si="0"/>
        <v>21</v>
      </c>
      <c r="B28" s="105">
        <v>0.35</v>
      </c>
      <c r="C28" s="105">
        <v>5.7</v>
      </c>
      <c r="D28" s="105" t="s">
        <v>29</v>
      </c>
      <c r="E28" s="105">
        <v>0.3</v>
      </c>
      <c r="F28" s="105">
        <v>5.6</v>
      </c>
      <c r="G28" s="105" t="s">
        <v>29</v>
      </c>
      <c r="H28" s="105">
        <v>0.37</v>
      </c>
      <c r="I28" s="105">
        <v>6.6</v>
      </c>
      <c r="J28" s="105" t="s">
        <v>30</v>
      </c>
      <c r="K28" s="14"/>
      <c r="L28" s="14"/>
      <c r="M28" s="60"/>
    </row>
    <row r="29" spans="1:13" x14ac:dyDescent="0.25">
      <c r="A29" s="133">
        <f t="shared" si="0"/>
        <v>22</v>
      </c>
      <c r="B29" s="105">
        <v>0.25</v>
      </c>
      <c r="C29" s="105">
        <v>4.8</v>
      </c>
      <c r="D29" s="105" t="s">
        <v>29</v>
      </c>
      <c r="E29" s="105">
        <v>0.25</v>
      </c>
      <c r="F29" s="105">
        <v>4.7</v>
      </c>
      <c r="G29" s="105" t="s">
        <v>29</v>
      </c>
      <c r="H29" s="105">
        <v>0.28999999999999998</v>
      </c>
      <c r="I29" s="105">
        <v>4.8</v>
      </c>
      <c r="J29" s="105" t="s">
        <v>29</v>
      </c>
      <c r="K29" s="14"/>
      <c r="L29" s="14"/>
      <c r="M29" s="60"/>
    </row>
    <row r="30" spans="1:13" x14ac:dyDescent="0.25">
      <c r="A30" s="133">
        <f t="shared" si="0"/>
        <v>23</v>
      </c>
      <c r="B30" s="105">
        <v>0.31</v>
      </c>
      <c r="C30" s="105">
        <v>5.5</v>
      </c>
      <c r="D30" s="105" t="s">
        <v>29</v>
      </c>
      <c r="E30" s="105">
        <v>0.31</v>
      </c>
      <c r="F30" s="105">
        <v>5.7</v>
      </c>
      <c r="G30" s="105" t="s">
        <v>29</v>
      </c>
      <c r="H30" s="105">
        <v>0.32</v>
      </c>
      <c r="I30" s="105">
        <v>5.5</v>
      </c>
      <c r="J30" s="105" t="s">
        <v>29</v>
      </c>
      <c r="K30" s="14"/>
      <c r="L30" s="14"/>
      <c r="M30" s="60"/>
    </row>
    <row r="31" spans="1:13" x14ac:dyDescent="0.25">
      <c r="A31" s="133">
        <f t="shared" si="0"/>
        <v>24</v>
      </c>
      <c r="B31" s="105">
        <v>0.35</v>
      </c>
      <c r="C31" s="105">
        <v>5.3</v>
      </c>
      <c r="D31" s="105" t="s">
        <v>29</v>
      </c>
      <c r="E31" s="105">
        <v>0.35</v>
      </c>
      <c r="F31" s="105">
        <v>5.3</v>
      </c>
      <c r="G31" s="105" t="s">
        <v>29</v>
      </c>
      <c r="H31" s="14"/>
      <c r="I31" s="105"/>
      <c r="J31" s="105"/>
      <c r="K31" s="14"/>
      <c r="L31" s="14"/>
      <c r="M31" s="60"/>
    </row>
    <row r="32" spans="1:13" x14ac:dyDescent="0.25">
      <c r="A32" s="133">
        <f t="shared" si="0"/>
        <v>25</v>
      </c>
      <c r="B32" s="105">
        <v>0.36</v>
      </c>
      <c r="C32" s="105">
        <v>5.3</v>
      </c>
      <c r="D32" s="105" t="s">
        <v>29</v>
      </c>
      <c r="E32" s="105">
        <v>0.36</v>
      </c>
      <c r="F32" s="105">
        <v>5.5</v>
      </c>
      <c r="G32" s="105" t="s">
        <v>29</v>
      </c>
      <c r="H32" s="14"/>
      <c r="I32" s="105"/>
      <c r="J32" s="105"/>
      <c r="K32" s="14"/>
      <c r="L32" s="14"/>
      <c r="M32" s="60"/>
    </row>
    <row r="33" spans="1:13" x14ac:dyDescent="0.25">
      <c r="A33" s="133">
        <f t="shared" si="0"/>
        <v>26</v>
      </c>
      <c r="B33" s="105">
        <v>0.33999999999999997</v>
      </c>
      <c r="C33" s="105">
        <v>5.7</v>
      </c>
      <c r="D33" s="105" t="s">
        <v>29</v>
      </c>
      <c r="E33" s="105">
        <v>0.39</v>
      </c>
      <c r="F33" s="105">
        <v>6.6</v>
      </c>
      <c r="G33" s="105" t="s">
        <v>29</v>
      </c>
      <c r="H33" s="14"/>
      <c r="I33" s="14"/>
      <c r="J33" s="14"/>
      <c r="K33" s="14"/>
      <c r="L33" s="14"/>
      <c r="M33" s="60"/>
    </row>
    <row r="34" spans="1:13" x14ac:dyDescent="0.25">
      <c r="A34" s="133">
        <f t="shared" si="0"/>
        <v>27</v>
      </c>
      <c r="B34" s="105">
        <v>0.32</v>
      </c>
      <c r="C34" s="105">
        <v>5.6</v>
      </c>
      <c r="D34" s="105" t="s">
        <v>29</v>
      </c>
      <c r="E34" s="105">
        <v>0.33999999999999997</v>
      </c>
      <c r="F34" s="105">
        <v>5.5</v>
      </c>
      <c r="G34" s="105" t="s">
        <v>29</v>
      </c>
      <c r="H34" s="14"/>
      <c r="I34" s="14"/>
      <c r="J34" s="14"/>
      <c r="K34" s="14"/>
      <c r="L34" s="14"/>
      <c r="M34" s="60"/>
    </row>
    <row r="35" spans="1:13" x14ac:dyDescent="0.25">
      <c r="A35" s="133">
        <f t="shared" si="0"/>
        <v>28</v>
      </c>
      <c r="B35" s="105">
        <v>0.35</v>
      </c>
      <c r="C35" s="105">
        <v>5.3</v>
      </c>
      <c r="D35" s="105" t="s">
        <v>29</v>
      </c>
      <c r="E35" s="105">
        <v>0.37</v>
      </c>
      <c r="F35" s="105">
        <v>5.8</v>
      </c>
      <c r="G35" s="105" t="s">
        <v>29</v>
      </c>
      <c r="H35" s="14"/>
      <c r="I35" s="14"/>
      <c r="J35" s="14"/>
      <c r="K35" s="14"/>
      <c r="L35" s="14"/>
      <c r="M35" s="60"/>
    </row>
    <row r="36" spans="1:13" x14ac:dyDescent="0.25">
      <c r="A36" s="133">
        <f t="shared" si="0"/>
        <v>29</v>
      </c>
      <c r="B36" s="105">
        <v>0.3</v>
      </c>
      <c r="C36" s="105">
        <v>5.3</v>
      </c>
      <c r="D36" s="105" t="s">
        <v>29</v>
      </c>
      <c r="E36" s="105">
        <v>0.37</v>
      </c>
      <c r="F36" s="105">
        <v>6</v>
      </c>
      <c r="G36" s="105" t="s">
        <v>29</v>
      </c>
      <c r="H36" s="14"/>
      <c r="I36" s="14"/>
      <c r="J36" s="14"/>
      <c r="K36" s="14"/>
      <c r="L36" s="14"/>
      <c r="M36" s="60"/>
    </row>
    <row r="37" spans="1:13" ht="15.75" thickBot="1" x14ac:dyDescent="0.3">
      <c r="A37" s="135">
        <v>30</v>
      </c>
      <c r="B37" s="126">
        <v>0.35</v>
      </c>
      <c r="C37" s="126">
        <v>5.8</v>
      </c>
      <c r="D37" s="126" t="s">
        <v>29</v>
      </c>
      <c r="E37" s="126">
        <v>0.35</v>
      </c>
      <c r="F37" s="126">
        <v>5.5</v>
      </c>
      <c r="G37" s="126" t="s">
        <v>29</v>
      </c>
      <c r="H37" s="61"/>
      <c r="I37" s="61"/>
      <c r="J37" s="61"/>
      <c r="K37" s="61"/>
      <c r="L37" s="61"/>
      <c r="M37" s="141"/>
    </row>
    <row r="38" spans="1:13" x14ac:dyDescent="0.25">
      <c r="A38" s="138" t="s">
        <v>49</v>
      </c>
      <c r="B38" s="139">
        <f>AVERAGE(B8:B37)</f>
        <v>0.34199999999999992</v>
      </c>
      <c r="C38" s="139">
        <f>AVERAGE(C8:C37)</f>
        <v>5.660000000000001</v>
      </c>
      <c r="D38" s="139"/>
      <c r="E38" s="139">
        <f>AVERAGE(E8:E37)</f>
        <v>0.33799999999999997</v>
      </c>
      <c r="F38" s="139">
        <f>AVERAGE(F8:F37)</f>
        <v>5.6599999999999993</v>
      </c>
      <c r="G38" s="139"/>
      <c r="H38" s="139">
        <f>AVERAGE(H8:H30)</f>
        <v>0.33478260869565218</v>
      </c>
      <c r="I38" s="139">
        <f>AVERAGE(I8:I30)</f>
        <v>5.7086956521739127</v>
      </c>
      <c r="J38" s="142"/>
      <c r="K38" s="139">
        <f>AVERAGE(K8:K14)</f>
        <v>0.29571428571428571</v>
      </c>
      <c r="L38" s="143"/>
      <c r="M38" s="144"/>
    </row>
    <row r="39" spans="1:13" ht="15.75" thickBot="1" x14ac:dyDescent="0.3">
      <c r="A39" s="136" t="s">
        <v>54</v>
      </c>
      <c r="B39" s="137">
        <f>STDEV(B8:B37)</f>
        <v>4.0970973745509398E-2</v>
      </c>
      <c r="C39" s="137">
        <f>STDEV(C8:C37)</f>
        <v>0.52758395311666462</v>
      </c>
      <c r="D39" s="137"/>
      <c r="E39" s="137">
        <f>STDEV(E8:E37)</f>
        <v>3.9601462877891007E-2</v>
      </c>
      <c r="F39" s="137">
        <f>STDEV(F8:F37)</f>
        <v>0.5822666766685386</v>
      </c>
      <c r="G39" s="137"/>
      <c r="H39" s="137">
        <f>STDEV(H8:H30)</f>
        <v>3.5402820280232401E-2</v>
      </c>
      <c r="I39" s="137">
        <f>STDEV(I8:I30)</f>
        <v>0.52821573027268875</v>
      </c>
      <c r="J39" s="145"/>
      <c r="K39" s="137">
        <f>STDEV(K8:K14)</f>
        <v>1.3972762620115433E-2</v>
      </c>
      <c r="L39" s="146"/>
      <c r="M39" s="147"/>
    </row>
    <row r="79" spans="5:7" x14ac:dyDescent="0.25">
      <c r="E79" s="84"/>
      <c r="F79" s="84"/>
      <c r="G79" s="84"/>
    </row>
  </sheetData>
  <mergeCells count="9">
    <mergeCell ref="A1:M1"/>
    <mergeCell ref="A2:M2"/>
    <mergeCell ref="A3:M3"/>
    <mergeCell ref="A4:M4"/>
    <mergeCell ref="A5:M5"/>
    <mergeCell ref="K6:M6"/>
    <mergeCell ref="B6:D6"/>
    <mergeCell ref="E6:G6"/>
    <mergeCell ref="H6:J6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4"/>
  <sheetViews>
    <sheetView workbookViewId="0">
      <selection sqref="A1:Q44"/>
    </sheetView>
  </sheetViews>
  <sheetFormatPr defaultRowHeight="12.75" x14ac:dyDescent="0.2"/>
  <cols>
    <col min="1" max="1" width="10.7109375" style="87" bestFit="1" customWidth="1"/>
    <col min="2" max="2" width="6.7109375" style="87" customWidth="1"/>
    <col min="3" max="4" width="7.85546875" style="87" customWidth="1"/>
    <col min="5" max="5" width="7" style="87" customWidth="1"/>
    <col min="6" max="9" width="7.5703125" style="87" customWidth="1"/>
    <col min="10" max="11" width="3.42578125" style="87" customWidth="1"/>
    <col min="12" max="15" width="3.5703125" style="87" customWidth="1"/>
    <col min="16" max="16" width="9" style="87" customWidth="1"/>
    <col min="17" max="17" width="10.140625" style="87" customWidth="1"/>
    <col min="18" max="16384" width="9.140625" style="87"/>
  </cols>
  <sheetData>
    <row r="1" spans="1:17" s="85" customFormat="1" ht="25.5" customHeight="1" x14ac:dyDescent="0.25">
      <c r="A1" s="217" t="s">
        <v>9</v>
      </c>
      <c r="B1" s="217"/>
      <c r="C1" s="217"/>
      <c r="D1" s="217"/>
      <c r="E1" s="217"/>
      <c r="F1" s="217"/>
      <c r="G1" s="217"/>
      <c r="H1" s="217"/>
      <c r="I1" s="217"/>
      <c r="J1" s="217"/>
      <c r="K1" s="217"/>
      <c r="L1" s="217"/>
      <c r="M1" s="217"/>
      <c r="N1" s="217"/>
      <c r="O1" s="217"/>
      <c r="P1" s="217"/>
      <c r="Q1" s="217"/>
    </row>
    <row r="2" spans="1:17" s="85" customFormat="1" ht="24.75" customHeight="1" x14ac:dyDescent="0.25">
      <c r="A2" s="255" t="s">
        <v>45</v>
      </c>
      <c r="B2" s="255"/>
      <c r="C2" s="255"/>
      <c r="D2" s="255"/>
      <c r="E2" s="255"/>
      <c r="F2" s="255"/>
      <c r="G2" s="255"/>
      <c r="H2" s="255"/>
      <c r="I2" s="255"/>
      <c r="J2" s="255"/>
      <c r="K2" s="255"/>
      <c r="L2" s="255"/>
      <c r="M2" s="255"/>
      <c r="N2" s="255"/>
      <c r="O2" s="255"/>
      <c r="P2" s="255"/>
      <c r="Q2" s="255"/>
    </row>
    <row r="3" spans="1:17" s="85" customFormat="1" ht="24.75" customHeight="1" x14ac:dyDescent="0.25">
      <c r="A3" s="255" t="s">
        <v>36</v>
      </c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55"/>
      <c r="M3" s="255"/>
      <c r="N3" s="255"/>
      <c r="O3" s="255"/>
      <c r="P3" s="255"/>
      <c r="Q3" s="255"/>
    </row>
    <row r="4" spans="1:17" s="85" customFormat="1" ht="14.25" customHeight="1" thickBot="1" x14ac:dyDescent="0.3">
      <c r="A4" s="256"/>
      <c r="B4" s="256"/>
      <c r="C4" s="256"/>
      <c r="D4" s="256"/>
      <c r="E4" s="256"/>
      <c r="F4" s="256"/>
      <c r="G4" s="256"/>
      <c r="H4" s="256"/>
      <c r="I4" s="256"/>
      <c r="J4" s="256"/>
      <c r="K4" s="256"/>
      <c r="L4" s="256"/>
      <c r="M4" s="256"/>
      <c r="N4" s="256"/>
      <c r="O4" s="256"/>
      <c r="P4" s="256"/>
      <c r="Q4" s="256"/>
    </row>
    <row r="5" spans="1:17" s="91" customFormat="1" ht="15" customHeight="1" x14ac:dyDescent="0.25">
      <c r="A5" s="199" t="s">
        <v>2</v>
      </c>
      <c r="B5" s="197" t="s">
        <v>18</v>
      </c>
      <c r="C5" s="197" t="s">
        <v>42</v>
      </c>
      <c r="D5" s="197"/>
      <c r="E5" s="197" t="s">
        <v>19</v>
      </c>
      <c r="F5" s="197" t="s">
        <v>20</v>
      </c>
      <c r="G5" s="197"/>
      <c r="H5" s="197"/>
      <c r="I5" s="197"/>
      <c r="J5" s="197" t="s">
        <v>21</v>
      </c>
      <c r="K5" s="197"/>
      <c r="L5" s="202" t="s">
        <v>43</v>
      </c>
      <c r="M5" s="202"/>
      <c r="N5" s="202"/>
      <c r="O5" s="202"/>
      <c r="P5" s="212" t="s">
        <v>46</v>
      </c>
      <c r="Q5" s="213"/>
    </row>
    <row r="6" spans="1:17" s="91" customFormat="1" ht="25.5" customHeight="1" x14ac:dyDescent="0.25">
      <c r="A6" s="200"/>
      <c r="B6" s="180"/>
      <c r="C6" s="180" t="s">
        <v>23</v>
      </c>
      <c r="D6" s="180" t="s">
        <v>24</v>
      </c>
      <c r="E6" s="180"/>
      <c r="F6" s="180" t="s">
        <v>25</v>
      </c>
      <c r="G6" s="194" t="s">
        <v>26</v>
      </c>
      <c r="H6" s="180" t="s">
        <v>27</v>
      </c>
      <c r="I6" s="180" t="s">
        <v>28</v>
      </c>
      <c r="J6" s="180" t="s">
        <v>29</v>
      </c>
      <c r="K6" s="180" t="s">
        <v>30</v>
      </c>
      <c r="L6" s="180" t="s">
        <v>31</v>
      </c>
      <c r="M6" s="180" t="s">
        <v>32</v>
      </c>
      <c r="N6" s="180" t="s">
        <v>33</v>
      </c>
      <c r="O6" s="180" t="s">
        <v>34</v>
      </c>
      <c r="P6" s="208" t="s">
        <v>39</v>
      </c>
      <c r="Q6" s="210" t="s">
        <v>38</v>
      </c>
    </row>
    <row r="7" spans="1:17" s="91" customFormat="1" ht="13.5" thickBot="1" x14ac:dyDescent="0.3">
      <c r="A7" s="201"/>
      <c r="B7" s="181"/>
      <c r="C7" s="181"/>
      <c r="D7" s="181"/>
      <c r="E7" s="181"/>
      <c r="F7" s="181"/>
      <c r="G7" s="195"/>
      <c r="H7" s="181"/>
      <c r="I7" s="181"/>
      <c r="J7" s="181"/>
      <c r="K7" s="181"/>
      <c r="L7" s="181"/>
      <c r="M7" s="181"/>
      <c r="N7" s="181"/>
      <c r="O7" s="181"/>
      <c r="P7" s="209"/>
      <c r="Q7" s="211"/>
    </row>
    <row r="8" spans="1:17" s="240" customFormat="1" ht="15" x14ac:dyDescent="0.25">
      <c r="A8" s="236">
        <v>42696</v>
      </c>
      <c r="B8" s="237">
        <v>17</v>
      </c>
      <c r="C8" s="115">
        <v>11</v>
      </c>
      <c r="D8" s="115">
        <v>8</v>
      </c>
      <c r="E8" s="218">
        <v>35</v>
      </c>
      <c r="F8" s="115"/>
      <c r="G8" s="115"/>
      <c r="H8" s="115" t="s">
        <v>35</v>
      </c>
      <c r="I8" s="115"/>
      <c r="J8" s="115"/>
      <c r="K8" s="115" t="s">
        <v>35</v>
      </c>
      <c r="L8" s="115"/>
      <c r="M8" s="115" t="s">
        <v>35</v>
      </c>
      <c r="N8" s="115"/>
      <c r="O8" s="115"/>
      <c r="P8" s="238">
        <v>11.010731707317072</v>
      </c>
      <c r="Q8" s="239">
        <v>3.7620000000000005</v>
      </c>
    </row>
    <row r="9" spans="1:17" s="240" customFormat="1" ht="15" x14ac:dyDescent="0.25">
      <c r="A9" s="241">
        <v>42697</v>
      </c>
      <c r="B9" s="242">
        <v>16</v>
      </c>
      <c r="C9" s="89">
        <v>13</v>
      </c>
      <c r="D9" s="89">
        <v>9</v>
      </c>
      <c r="E9" s="219">
        <v>33</v>
      </c>
      <c r="F9" s="89"/>
      <c r="G9" s="89"/>
      <c r="H9" s="89" t="s">
        <v>35</v>
      </c>
      <c r="I9" s="89"/>
      <c r="J9" s="89"/>
      <c r="K9" s="89" t="s">
        <v>35</v>
      </c>
      <c r="L9" s="89"/>
      <c r="M9" s="89" t="s">
        <v>35</v>
      </c>
      <c r="N9" s="89"/>
      <c r="O9" s="89"/>
      <c r="P9" s="243">
        <v>3.0029268292682922</v>
      </c>
      <c r="Q9" s="244">
        <v>1.026</v>
      </c>
    </row>
    <row r="10" spans="1:17" s="240" customFormat="1" ht="15" x14ac:dyDescent="0.25">
      <c r="A10" s="241">
        <v>42698</v>
      </c>
      <c r="B10" s="242">
        <v>18</v>
      </c>
      <c r="C10" s="89">
        <v>14</v>
      </c>
      <c r="D10" s="89">
        <v>8</v>
      </c>
      <c r="E10" s="219">
        <v>36</v>
      </c>
      <c r="F10" s="89"/>
      <c r="G10" s="89"/>
      <c r="H10" s="89" t="s">
        <v>35</v>
      </c>
      <c r="I10" s="89"/>
      <c r="J10" s="89"/>
      <c r="K10" s="89" t="s">
        <v>35</v>
      </c>
      <c r="L10" s="89"/>
      <c r="M10" s="89" t="s">
        <v>35</v>
      </c>
      <c r="N10" s="89"/>
      <c r="O10" s="89"/>
      <c r="P10" s="243">
        <v>2.0019512195121951</v>
      </c>
      <c r="Q10" s="244">
        <v>0.68400000000000005</v>
      </c>
    </row>
    <row r="11" spans="1:17" s="240" customFormat="1" ht="15" x14ac:dyDescent="0.25">
      <c r="A11" s="241">
        <v>42699</v>
      </c>
      <c r="B11" s="242">
        <v>16</v>
      </c>
      <c r="C11" s="89">
        <v>12</v>
      </c>
      <c r="D11" s="89">
        <v>9</v>
      </c>
      <c r="E11" s="219">
        <v>34</v>
      </c>
      <c r="F11" s="89"/>
      <c r="G11" s="89"/>
      <c r="H11" s="89" t="s">
        <v>35</v>
      </c>
      <c r="I11" s="89"/>
      <c r="J11" s="89"/>
      <c r="K11" s="89" t="s">
        <v>35</v>
      </c>
      <c r="L11" s="89"/>
      <c r="M11" s="89" t="s">
        <v>35</v>
      </c>
      <c r="N11" s="89"/>
      <c r="O11" s="89"/>
      <c r="P11" s="243">
        <v>0</v>
      </c>
      <c r="Q11" s="244">
        <v>0</v>
      </c>
    </row>
    <row r="12" spans="1:17" s="240" customFormat="1" ht="15" x14ac:dyDescent="0.25">
      <c r="A12" s="241">
        <v>42700</v>
      </c>
      <c r="B12" s="242">
        <v>15</v>
      </c>
      <c r="C12" s="89">
        <v>11</v>
      </c>
      <c r="D12" s="89">
        <v>8</v>
      </c>
      <c r="E12" s="219">
        <v>33</v>
      </c>
      <c r="F12" s="89"/>
      <c r="G12" s="89"/>
      <c r="H12" s="89"/>
      <c r="I12" s="89" t="s">
        <v>35</v>
      </c>
      <c r="J12" s="89" t="s">
        <v>35</v>
      </c>
      <c r="K12" s="89"/>
      <c r="L12" s="89" t="s">
        <v>35</v>
      </c>
      <c r="M12" s="89" t="s">
        <v>6</v>
      </c>
      <c r="N12" s="89"/>
      <c r="O12" s="89"/>
      <c r="P12" s="243">
        <v>10.009756097560974</v>
      </c>
      <c r="Q12" s="244">
        <v>3.42</v>
      </c>
    </row>
    <row r="13" spans="1:17" s="240" customFormat="1" ht="15" x14ac:dyDescent="0.25">
      <c r="A13" s="241">
        <v>42701</v>
      </c>
      <c r="B13" s="242">
        <v>16</v>
      </c>
      <c r="C13" s="89">
        <v>12</v>
      </c>
      <c r="D13" s="89">
        <v>7</v>
      </c>
      <c r="E13" s="219">
        <v>36</v>
      </c>
      <c r="F13" s="89"/>
      <c r="G13" s="89"/>
      <c r="H13" s="89"/>
      <c r="I13" s="89" t="s">
        <v>35</v>
      </c>
      <c r="J13" s="89" t="s">
        <v>35</v>
      </c>
      <c r="K13" s="89"/>
      <c r="L13" s="89" t="s">
        <v>35</v>
      </c>
      <c r="M13" s="89"/>
      <c r="N13" s="89"/>
      <c r="O13" s="89"/>
      <c r="P13" s="243">
        <v>6.0058536585365845</v>
      </c>
      <c r="Q13" s="244">
        <v>2.052</v>
      </c>
    </row>
    <row r="14" spans="1:17" s="240" customFormat="1" ht="15" x14ac:dyDescent="0.25">
      <c r="A14" s="241">
        <v>42702</v>
      </c>
      <c r="B14" s="242">
        <v>16</v>
      </c>
      <c r="C14" s="89">
        <v>11</v>
      </c>
      <c r="D14" s="89">
        <v>7</v>
      </c>
      <c r="E14" s="219">
        <v>34</v>
      </c>
      <c r="F14" s="89"/>
      <c r="G14" s="89"/>
      <c r="H14" s="89"/>
      <c r="I14" s="89" t="s">
        <v>35</v>
      </c>
      <c r="J14" s="89" t="s">
        <v>35</v>
      </c>
      <c r="K14" s="89"/>
      <c r="L14" s="89" t="s">
        <v>35</v>
      </c>
      <c r="M14" s="89"/>
      <c r="N14" s="89"/>
      <c r="O14" s="89"/>
      <c r="P14" s="243">
        <v>0</v>
      </c>
      <c r="Q14" s="244">
        <v>0</v>
      </c>
    </row>
    <row r="15" spans="1:17" s="240" customFormat="1" ht="15" x14ac:dyDescent="0.25">
      <c r="A15" s="241">
        <v>42705</v>
      </c>
      <c r="B15" s="242">
        <v>18</v>
      </c>
      <c r="C15" s="89">
        <v>10</v>
      </c>
      <c r="D15" s="89">
        <v>7</v>
      </c>
      <c r="E15" s="219">
        <v>35</v>
      </c>
      <c r="F15" s="89"/>
      <c r="G15" s="89"/>
      <c r="H15" s="89"/>
      <c r="I15" s="89" t="s">
        <v>35</v>
      </c>
      <c r="J15" s="89" t="s">
        <v>35</v>
      </c>
      <c r="K15" s="89"/>
      <c r="L15" s="89" t="s">
        <v>35</v>
      </c>
      <c r="M15" s="89"/>
      <c r="N15" s="89"/>
      <c r="O15" s="89"/>
      <c r="P15" s="245">
        <v>14548.981571290014</v>
      </c>
      <c r="Q15" s="244">
        <v>5000</v>
      </c>
    </row>
    <row r="16" spans="1:17" s="240" customFormat="1" ht="15" x14ac:dyDescent="0.25">
      <c r="A16" s="241">
        <v>42706</v>
      </c>
      <c r="B16" s="242">
        <v>17</v>
      </c>
      <c r="C16" s="89">
        <v>12</v>
      </c>
      <c r="D16" s="89">
        <v>8</v>
      </c>
      <c r="E16" s="219">
        <v>33</v>
      </c>
      <c r="F16" s="89"/>
      <c r="G16" s="89"/>
      <c r="H16" s="89"/>
      <c r="I16" s="89" t="s">
        <v>35</v>
      </c>
      <c r="J16" s="89" t="s">
        <v>35</v>
      </c>
      <c r="K16" s="89"/>
      <c r="L16" s="89"/>
      <c r="M16" s="89" t="s">
        <v>35</v>
      </c>
      <c r="N16" s="89"/>
      <c r="O16" s="89"/>
      <c r="P16" s="245">
        <v>40737.148399612037</v>
      </c>
      <c r="Q16" s="244">
        <v>14000</v>
      </c>
    </row>
    <row r="17" spans="1:17" s="240" customFormat="1" ht="15" x14ac:dyDescent="0.25">
      <c r="A17" s="241">
        <v>42707</v>
      </c>
      <c r="B17" s="242">
        <v>17</v>
      </c>
      <c r="C17" s="89">
        <v>13</v>
      </c>
      <c r="D17" s="89">
        <v>8</v>
      </c>
      <c r="E17" s="219">
        <v>33</v>
      </c>
      <c r="F17" s="89"/>
      <c r="G17" s="89"/>
      <c r="H17" s="89"/>
      <c r="I17" s="89" t="s">
        <v>35</v>
      </c>
      <c r="J17" s="89" t="s">
        <v>35</v>
      </c>
      <c r="K17" s="89"/>
      <c r="L17" s="89"/>
      <c r="M17" s="89" t="s">
        <v>35</v>
      </c>
      <c r="N17" s="89"/>
      <c r="O17" s="89"/>
      <c r="P17" s="245">
        <v>14548.981571290014</v>
      </c>
      <c r="Q17" s="244">
        <v>5000</v>
      </c>
    </row>
    <row r="18" spans="1:17" s="240" customFormat="1" ht="15" x14ac:dyDescent="0.25">
      <c r="A18" s="241">
        <v>42708</v>
      </c>
      <c r="B18" s="242">
        <v>16</v>
      </c>
      <c r="C18" s="219">
        <v>14</v>
      </c>
      <c r="D18" s="219">
        <v>9</v>
      </c>
      <c r="E18" s="219">
        <v>36</v>
      </c>
      <c r="F18" s="219"/>
      <c r="G18" s="219"/>
      <c r="H18" s="219"/>
      <c r="I18" s="89" t="s">
        <v>35</v>
      </c>
      <c r="J18" s="89"/>
      <c r="K18" s="89" t="s">
        <v>35</v>
      </c>
      <c r="L18" s="89"/>
      <c r="M18" s="89" t="s">
        <v>35</v>
      </c>
      <c r="N18" s="89"/>
      <c r="O18" s="89"/>
      <c r="P18" s="245">
        <v>14548.981571290014</v>
      </c>
      <c r="Q18" s="244">
        <v>5000</v>
      </c>
    </row>
    <row r="19" spans="1:17" s="240" customFormat="1" ht="15" x14ac:dyDescent="0.25">
      <c r="A19" s="241">
        <v>42709</v>
      </c>
      <c r="B19" s="242">
        <v>17</v>
      </c>
      <c r="C19" s="219">
        <v>13.5</v>
      </c>
      <c r="D19" s="219">
        <v>8</v>
      </c>
      <c r="E19" s="219">
        <v>33</v>
      </c>
      <c r="F19" s="219"/>
      <c r="G19" s="219"/>
      <c r="H19" s="219"/>
      <c r="I19" s="89" t="s">
        <v>35</v>
      </c>
      <c r="J19" s="89"/>
      <c r="K19" s="89" t="s">
        <v>35</v>
      </c>
      <c r="L19" s="89" t="s">
        <v>35</v>
      </c>
      <c r="M19" s="89"/>
      <c r="N19" s="89"/>
      <c r="O19" s="89"/>
      <c r="P19" s="245">
        <v>0</v>
      </c>
      <c r="Q19" s="244">
        <v>0</v>
      </c>
    </row>
    <row r="20" spans="1:17" s="240" customFormat="1" ht="15" x14ac:dyDescent="0.25">
      <c r="A20" s="241">
        <v>42710</v>
      </c>
      <c r="B20" s="242">
        <v>17</v>
      </c>
      <c r="C20" s="219">
        <v>12</v>
      </c>
      <c r="D20" s="219">
        <v>8</v>
      </c>
      <c r="E20" s="219">
        <v>33</v>
      </c>
      <c r="F20" s="219"/>
      <c r="G20" s="219"/>
      <c r="H20" s="219" t="s">
        <v>35</v>
      </c>
      <c r="I20" s="89" t="s">
        <v>6</v>
      </c>
      <c r="J20" s="89"/>
      <c r="K20" s="89" t="s">
        <v>35</v>
      </c>
      <c r="L20" s="89"/>
      <c r="M20" s="89"/>
      <c r="N20" s="89" t="s">
        <v>35</v>
      </c>
      <c r="O20" s="89"/>
      <c r="P20" s="245">
        <v>17458.777885548017</v>
      </c>
      <c r="Q20" s="244">
        <v>6000</v>
      </c>
    </row>
    <row r="21" spans="1:17" s="240" customFormat="1" ht="15" x14ac:dyDescent="0.25">
      <c r="A21" s="241">
        <v>42711</v>
      </c>
      <c r="B21" s="242">
        <v>18</v>
      </c>
      <c r="C21" s="219">
        <v>13</v>
      </c>
      <c r="D21" s="219">
        <v>9</v>
      </c>
      <c r="E21" s="219">
        <v>33</v>
      </c>
      <c r="F21" s="219"/>
      <c r="G21" s="219"/>
      <c r="H21" s="219"/>
      <c r="I21" s="89" t="s">
        <v>35</v>
      </c>
      <c r="J21" s="89"/>
      <c r="K21" s="89" t="s">
        <v>35</v>
      </c>
      <c r="L21" s="89" t="s">
        <v>35</v>
      </c>
      <c r="M21" s="89"/>
      <c r="N21" s="89"/>
      <c r="O21" s="89"/>
      <c r="P21" s="245">
        <v>0</v>
      </c>
      <c r="Q21" s="244">
        <v>0</v>
      </c>
    </row>
    <row r="22" spans="1:17" s="240" customFormat="1" ht="15" x14ac:dyDescent="0.25">
      <c r="A22" s="241">
        <v>42738</v>
      </c>
      <c r="B22" s="242">
        <v>17</v>
      </c>
      <c r="C22" s="219">
        <v>8</v>
      </c>
      <c r="D22" s="219">
        <v>6</v>
      </c>
      <c r="E22" s="219">
        <v>35</v>
      </c>
      <c r="F22" s="219"/>
      <c r="G22" s="219"/>
      <c r="H22" s="219"/>
      <c r="I22" s="219" t="s">
        <v>35</v>
      </c>
      <c r="J22" s="219" t="s">
        <v>35</v>
      </c>
      <c r="K22" s="219"/>
      <c r="L22" s="219"/>
      <c r="M22" s="219" t="s">
        <v>35</v>
      </c>
      <c r="N22" s="219"/>
      <c r="O22" s="219"/>
      <c r="P22" s="245">
        <v>2846.2998102466804</v>
      </c>
      <c r="Q22" s="244">
        <v>1000</v>
      </c>
    </row>
    <row r="23" spans="1:17" s="240" customFormat="1" ht="15" x14ac:dyDescent="0.25">
      <c r="A23" s="241">
        <v>42739</v>
      </c>
      <c r="B23" s="242">
        <v>16.3</v>
      </c>
      <c r="C23" s="219">
        <v>7</v>
      </c>
      <c r="D23" s="219">
        <v>3</v>
      </c>
      <c r="E23" s="219">
        <v>36</v>
      </c>
      <c r="F23" s="219"/>
      <c r="G23" s="219"/>
      <c r="H23" s="219" t="s">
        <v>35</v>
      </c>
      <c r="I23" s="219"/>
      <c r="J23" s="219"/>
      <c r="K23" s="219"/>
      <c r="L23" s="219"/>
      <c r="M23" s="219"/>
      <c r="N23" s="219"/>
      <c r="O23" s="219"/>
      <c r="P23" s="245">
        <v>2846.2998102466804</v>
      </c>
      <c r="Q23" s="244">
        <v>1000</v>
      </c>
    </row>
    <row r="24" spans="1:17" s="240" customFormat="1" ht="15" x14ac:dyDescent="0.25">
      <c r="A24" s="241">
        <v>42743</v>
      </c>
      <c r="B24" s="242">
        <v>17</v>
      </c>
      <c r="C24" s="219">
        <v>7</v>
      </c>
      <c r="D24" s="219">
        <v>4</v>
      </c>
      <c r="E24" s="219">
        <v>34</v>
      </c>
      <c r="F24" s="219" t="s">
        <v>35</v>
      </c>
      <c r="G24" s="219"/>
      <c r="H24" s="219"/>
      <c r="I24" s="219"/>
      <c r="J24" s="219" t="s">
        <v>35</v>
      </c>
      <c r="K24" s="219"/>
      <c r="L24" s="219"/>
      <c r="M24" s="219" t="s">
        <v>35</v>
      </c>
      <c r="N24" s="219"/>
      <c r="O24" s="219"/>
      <c r="P24" s="245">
        <v>1423.1499051233402</v>
      </c>
      <c r="Q24" s="244">
        <v>500</v>
      </c>
    </row>
    <row r="25" spans="1:17" s="240" customFormat="1" ht="15" x14ac:dyDescent="0.25">
      <c r="A25" s="241">
        <v>42750</v>
      </c>
      <c r="B25" s="242">
        <v>17</v>
      </c>
      <c r="C25" s="219">
        <v>8</v>
      </c>
      <c r="D25" s="219">
        <v>3</v>
      </c>
      <c r="E25" s="219">
        <v>35</v>
      </c>
      <c r="F25" s="219"/>
      <c r="G25" s="219" t="s">
        <v>35</v>
      </c>
      <c r="H25" s="219"/>
      <c r="I25" s="219"/>
      <c r="J25" s="219"/>
      <c r="K25" s="219"/>
      <c r="L25" s="219"/>
      <c r="M25" s="219" t="s">
        <v>35</v>
      </c>
      <c r="N25" s="219"/>
      <c r="O25" s="219"/>
      <c r="P25" s="246">
        <v>5692.5996204933608</v>
      </c>
      <c r="Q25" s="244">
        <v>2000</v>
      </c>
    </row>
    <row r="26" spans="1:17" s="240" customFormat="1" ht="15" x14ac:dyDescent="0.25">
      <c r="A26" s="241">
        <v>42757</v>
      </c>
      <c r="B26" s="242">
        <v>16</v>
      </c>
      <c r="C26" s="219">
        <v>7</v>
      </c>
      <c r="D26" s="219">
        <v>3</v>
      </c>
      <c r="E26" s="219">
        <v>33</v>
      </c>
      <c r="F26" s="219" t="s">
        <v>35</v>
      </c>
      <c r="G26" s="219"/>
      <c r="H26" s="219"/>
      <c r="I26" s="219"/>
      <c r="J26" s="219"/>
      <c r="K26" s="219"/>
      <c r="L26" s="219" t="s">
        <v>35</v>
      </c>
      <c r="M26" s="219"/>
      <c r="N26" s="219"/>
      <c r="O26" s="219"/>
      <c r="P26" s="246">
        <v>5692.5996204933608</v>
      </c>
      <c r="Q26" s="244">
        <v>2000</v>
      </c>
    </row>
    <row r="27" spans="1:17" s="240" customFormat="1" ht="15" x14ac:dyDescent="0.25">
      <c r="A27" s="241">
        <v>42758</v>
      </c>
      <c r="B27" s="242">
        <v>17</v>
      </c>
      <c r="C27" s="219">
        <v>8</v>
      </c>
      <c r="D27" s="219">
        <v>2</v>
      </c>
      <c r="E27" s="219">
        <v>34</v>
      </c>
      <c r="F27" s="219"/>
      <c r="G27" s="219"/>
      <c r="H27" s="219"/>
      <c r="I27" s="219" t="s">
        <v>35</v>
      </c>
      <c r="J27" s="219" t="s">
        <v>35</v>
      </c>
      <c r="K27" s="219"/>
      <c r="L27" s="219" t="s">
        <v>35</v>
      </c>
      <c r="M27" s="219"/>
      <c r="N27" s="219"/>
      <c r="O27" s="219"/>
      <c r="P27" s="246">
        <v>0</v>
      </c>
      <c r="Q27" s="244">
        <v>0</v>
      </c>
    </row>
    <row r="28" spans="1:17" s="249" customFormat="1" ht="15" x14ac:dyDescent="0.25">
      <c r="A28" s="241">
        <v>42759</v>
      </c>
      <c r="B28" s="242">
        <v>17</v>
      </c>
      <c r="C28" s="247">
        <v>9</v>
      </c>
      <c r="D28" s="247">
        <v>3</v>
      </c>
      <c r="E28" s="247">
        <v>33</v>
      </c>
      <c r="F28" s="247"/>
      <c r="G28" s="247"/>
      <c r="H28" s="247"/>
      <c r="I28" s="247" t="s">
        <v>35</v>
      </c>
      <c r="J28" s="247" t="s">
        <v>35</v>
      </c>
      <c r="K28" s="247"/>
      <c r="L28" s="247" t="s">
        <v>35</v>
      </c>
      <c r="M28" s="247"/>
      <c r="N28" s="247"/>
      <c r="O28" s="247"/>
      <c r="P28" s="248">
        <v>62618.595825426964</v>
      </c>
      <c r="Q28" s="244">
        <v>22000</v>
      </c>
    </row>
    <row r="29" spans="1:17" s="240" customFormat="1" ht="15" x14ac:dyDescent="0.25">
      <c r="A29" s="241">
        <v>42760</v>
      </c>
      <c r="B29" s="242">
        <v>18</v>
      </c>
      <c r="C29" s="219">
        <v>8</v>
      </c>
      <c r="D29" s="219">
        <v>2</v>
      </c>
      <c r="E29" s="219">
        <v>37</v>
      </c>
      <c r="F29" s="219"/>
      <c r="G29" s="219"/>
      <c r="H29" s="219"/>
      <c r="I29" s="219" t="s">
        <v>35</v>
      </c>
      <c r="J29" s="219" t="s">
        <v>35</v>
      </c>
      <c r="K29" s="219"/>
      <c r="L29" s="219" t="s">
        <v>35</v>
      </c>
      <c r="M29" s="219"/>
      <c r="N29" s="219"/>
      <c r="O29" s="219"/>
      <c r="P29" s="246">
        <v>11385.199240986722</v>
      </c>
      <c r="Q29" s="244">
        <v>4000</v>
      </c>
    </row>
    <row r="30" spans="1:17" s="240" customFormat="1" ht="15" x14ac:dyDescent="0.25">
      <c r="A30" s="241">
        <v>42761</v>
      </c>
      <c r="B30" s="242">
        <v>17</v>
      </c>
      <c r="C30" s="219">
        <v>10</v>
      </c>
      <c r="D30" s="219">
        <v>4</v>
      </c>
      <c r="E30" s="219">
        <v>33</v>
      </c>
      <c r="F30" s="219"/>
      <c r="G30" s="219"/>
      <c r="H30" s="219"/>
      <c r="I30" s="219" t="s">
        <v>35</v>
      </c>
      <c r="J30" s="219" t="s">
        <v>35</v>
      </c>
      <c r="K30" s="219"/>
      <c r="L30" s="219" t="s">
        <v>35</v>
      </c>
      <c r="M30" s="219"/>
      <c r="N30" s="219"/>
      <c r="O30" s="219"/>
      <c r="P30" s="246">
        <v>11385.199240986722</v>
      </c>
      <c r="Q30" s="244">
        <v>4000</v>
      </c>
    </row>
    <row r="31" spans="1:17" s="240" customFormat="1" ht="15" x14ac:dyDescent="0.25">
      <c r="A31" s="241">
        <v>42762</v>
      </c>
      <c r="B31" s="242">
        <v>16</v>
      </c>
      <c r="C31" s="219">
        <v>10.5</v>
      </c>
      <c r="D31" s="219">
        <v>6</v>
      </c>
      <c r="E31" s="219">
        <v>34</v>
      </c>
      <c r="F31" s="219" t="s">
        <v>35</v>
      </c>
      <c r="G31" s="219"/>
      <c r="H31" s="219"/>
      <c r="I31" s="219"/>
      <c r="J31" s="219" t="s">
        <v>35</v>
      </c>
      <c r="K31" s="219"/>
      <c r="L31" s="219"/>
      <c r="M31" s="219" t="s">
        <v>35</v>
      </c>
      <c r="N31" s="219"/>
      <c r="O31" s="219"/>
      <c r="P31" s="246">
        <v>9962.0493358633812</v>
      </c>
      <c r="Q31" s="244">
        <v>3500</v>
      </c>
    </row>
    <row r="32" spans="1:17" s="240" customFormat="1" ht="15" x14ac:dyDescent="0.25">
      <c r="A32" s="241">
        <v>42786</v>
      </c>
      <c r="B32" s="242">
        <v>18</v>
      </c>
      <c r="C32" s="219">
        <v>10</v>
      </c>
      <c r="D32" s="219">
        <v>7</v>
      </c>
      <c r="E32" s="219">
        <v>33</v>
      </c>
      <c r="F32" s="219"/>
      <c r="G32" s="219"/>
      <c r="H32" s="219"/>
      <c r="I32" s="219" t="s">
        <v>35</v>
      </c>
      <c r="J32" s="219" t="s">
        <v>35</v>
      </c>
      <c r="K32" s="219"/>
      <c r="L32" s="219"/>
      <c r="M32" s="219" t="s">
        <v>35</v>
      </c>
      <c r="N32" s="219"/>
      <c r="O32" s="219"/>
      <c r="P32" s="246">
        <v>14.98295454545455</v>
      </c>
      <c r="Q32" s="250">
        <v>4.3949999999999996</v>
      </c>
    </row>
    <row r="33" spans="1:17" s="240" customFormat="1" ht="15" x14ac:dyDescent="0.25">
      <c r="A33" s="241">
        <v>42787</v>
      </c>
      <c r="B33" s="242">
        <v>18</v>
      </c>
      <c r="C33" s="219">
        <v>11</v>
      </c>
      <c r="D33" s="219">
        <v>8</v>
      </c>
      <c r="E33" s="219">
        <v>33</v>
      </c>
      <c r="F33" s="219"/>
      <c r="G33" s="219"/>
      <c r="H33" s="219"/>
      <c r="I33" s="219" t="s">
        <v>35</v>
      </c>
      <c r="J33" s="219" t="s">
        <v>35</v>
      </c>
      <c r="K33" s="219"/>
      <c r="L33" s="219"/>
      <c r="M33" s="219" t="s">
        <v>35</v>
      </c>
      <c r="N33" s="219"/>
      <c r="O33" s="219"/>
      <c r="P33" s="246">
        <v>26.969318181818192</v>
      </c>
      <c r="Q33" s="250">
        <v>7.9109999999999996</v>
      </c>
    </row>
    <row r="34" spans="1:17" s="240" customFormat="1" ht="15" x14ac:dyDescent="0.25">
      <c r="A34" s="241">
        <v>42788</v>
      </c>
      <c r="B34" s="242">
        <v>19</v>
      </c>
      <c r="C34" s="219">
        <v>12</v>
      </c>
      <c r="D34" s="219">
        <v>7</v>
      </c>
      <c r="E34" s="219">
        <v>34</v>
      </c>
      <c r="F34" s="219"/>
      <c r="G34" s="219"/>
      <c r="H34" s="219" t="s">
        <v>35</v>
      </c>
      <c r="I34" s="219"/>
      <c r="J34" s="219" t="s">
        <v>35</v>
      </c>
      <c r="K34" s="219"/>
      <c r="L34" s="219"/>
      <c r="M34" s="219" t="s">
        <v>35</v>
      </c>
      <c r="N34" s="219"/>
      <c r="O34" s="219"/>
      <c r="P34" s="246">
        <v>0</v>
      </c>
      <c r="Q34" s="250">
        <v>0</v>
      </c>
    </row>
    <row r="35" spans="1:17" s="240" customFormat="1" ht="15" x14ac:dyDescent="0.25">
      <c r="A35" s="241">
        <v>42789</v>
      </c>
      <c r="B35" s="242">
        <v>18</v>
      </c>
      <c r="C35" s="219">
        <v>10</v>
      </c>
      <c r="D35" s="219">
        <v>6</v>
      </c>
      <c r="E35" s="219">
        <v>32</v>
      </c>
      <c r="F35" s="219"/>
      <c r="G35" s="219"/>
      <c r="H35" s="219" t="s">
        <v>35</v>
      </c>
      <c r="I35" s="219"/>
      <c r="J35" s="219" t="s">
        <v>35</v>
      </c>
      <c r="K35" s="219"/>
      <c r="L35" s="219"/>
      <c r="M35" s="219" t="s">
        <v>35</v>
      </c>
      <c r="N35" s="219"/>
      <c r="O35" s="219"/>
      <c r="P35" s="246">
        <v>0</v>
      </c>
      <c r="Q35" s="250">
        <v>0</v>
      </c>
    </row>
    <row r="36" spans="1:17" s="240" customFormat="1" ht="15" x14ac:dyDescent="0.25">
      <c r="A36" s="241">
        <v>42790</v>
      </c>
      <c r="B36" s="242">
        <v>19</v>
      </c>
      <c r="C36" s="219">
        <v>11</v>
      </c>
      <c r="D36" s="219">
        <v>8</v>
      </c>
      <c r="E36" s="219">
        <v>36</v>
      </c>
      <c r="F36" s="219"/>
      <c r="G36" s="219" t="s">
        <v>35</v>
      </c>
      <c r="H36" s="219"/>
      <c r="I36" s="219"/>
      <c r="J36" s="219" t="s">
        <v>35</v>
      </c>
      <c r="K36" s="219"/>
      <c r="L36" s="219"/>
      <c r="M36" s="219" t="s">
        <v>35</v>
      </c>
      <c r="N36" s="219"/>
      <c r="O36" s="219"/>
      <c r="P36" s="243">
        <v>0</v>
      </c>
      <c r="Q36" s="250">
        <v>0</v>
      </c>
    </row>
    <row r="37" spans="1:17" s="240" customFormat="1" ht="15" x14ac:dyDescent="0.25">
      <c r="A37" s="241">
        <v>42791</v>
      </c>
      <c r="B37" s="242">
        <v>19</v>
      </c>
      <c r="C37" s="219">
        <v>10.5</v>
      </c>
      <c r="D37" s="219">
        <v>7</v>
      </c>
      <c r="E37" s="219">
        <v>32</v>
      </c>
      <c r="F37" s="219"/>
      <c r="G37" s="219"/>
      <c r="H37" s="219"/>
      <c r="I37" s="219" t="s">
        <v>35</v>
      </c>
      <c r="J37" s="219" t="s">
        <v>35</v>
      </c>
      <c r="K37" s="219"/>
      <c r="L37" s="219"/>
      <c r="M37" s="219"/>
      <c r="N37" s="219"/>
      <c r="O37" s="219" t="s">
        <v>35</v>
      </c>
      <c r="P37" s="243">
        <v>0</v>
      </c>
      <c r="Q37" s="250">
        <v>0</v>
      </c>
    </row>
    <row r="38" spans="1:17" s="240" customFormat="1" ht="15" x14ac:dyDescent="0.25">
      <c r="A38" s="241">
        <v>42795</v>
      </c>
      <c r="B38" s="242">
        <v>18</v>
      </c>
      <c r="C38" s="219">
        <v>9</v>
      </c>
      <c r="D38" s="219">
        <v>8</v>
      </c>
      <c r="E38" s="219">
        <v>33</v>
      </c>
      <c r="F38" s="219"/>
      <c r="G38" s="219"/>
      <c r="H38" s="219"/>
      <c r="I38" s="219" t="s">
        <v>35</v>
      </c>
      <c r="J38" s="219" t="s">
        <v>35</v>
      </c>
      <c r="K38" s="219"/>
      <c r="L38" s="219"/>
      <c r="M38" s="219" t="s">
        <v>35</v>
      </c>
      <c r="N38" s="219"/>
      <c r="O38" s="219"/>
      <c r="P38" s="243">
        <v>0</v>
      </c>
      <c r="Q38" s="244">
        <v>0</v>
      </c>
    </row>
    <row r="39" spans="1:17" s="240" customFormat="1" ht="15" x14ac:dyDescent="0.25">
      <c r="A39" s="241">
        <v>42796</v>
      </c>
      <c r="B39" s="242">
        <v>17.3</v>
      </c>
      <c r="C39" s="219">
        <v>10</v>
      </c>
      <c r="D39" s="219">
        <v>7</v>
      </c>
      <c r="E39" s="219">
        <v>37</v>
      </c>
      <c r="F39" s="219"/>
      <c r="G39" s="219"/>
      <c r="H39" s="219" t="s">
        <v>35</v>
      </c>
      <c r="I39" s="219"/>
      <c r="J39" s="219" t="s">
        <v>35</v>
      </c>
      <c r="K39" s="219"/>
      <c r="L39" s="219"/>
      <c r="M39" s="219" t="s">
        <v>35</v>
      </c>
      <c r="N39" s="219"/>
      <c r="O39" s="219"/>
      <c r="P39" s="243">
        <v>0</v>
      </c>
      <c r="Q39" s="244">
        <v>0</v>
      </c>
    </row>
    <row r="40" spans="1:17" s="240" customFormat="1" ht="15" x14ac:dyDescent="0.25">
      <c r="A40" s="241">
        <v>42797</v>
      </c>
      <c r="B40" s="242">
        <v>19</v>
      </c>
      <c r="C40" s="219">
        <v>10</v>
      </c>
      <c r="D40" s="219">
        <v>8</v>
      </c>
      <c r="E40" s="219">
        <v>36</v>
      </c>
      <c r="F40" s="219" t="s">
        <v>35</v>
      </c>
      <c r="G40" s="219"/>
      <c r="H40" s="219"/>
      <c r="I40" s="219"/>
      <c r="J40" s="219"/>
      <c r="K40" s="219" t="s">
        <v>35</v>
      </c>
      <c r="L40" s="219"/>
      <c r="M40" s="219" t="s">
        <v>35</v>
      </c>
      <c r="N40" s="219"/>
      <c r="O40" s="219"/>
      <c r="P40" s="243">
        <v>0</v>
      </c>
      <c r="Q40" s="244">
        <v>0</v>
      </c>
    </row>
    <row r="41" spans="1:17" s="240" customFormat="1" ht="15" x14ac:dyDescent="0.25">
      <c r="A41" s="241">
        <v>42798</v>
      </c>
      <c r="B41" s="242">
        <v>17</v>
      </c>
      <c r="C41" s="219">
        <v>9</v>
      </c>
      <c r="D41" s="219">
        <v>6</v>
      </c>
      <c r="E41" s="219">
        <v>33</v>
      </c>
      <c r="F41" s="219"/>
      <c r="G41" s="219"/>
      <c r="H41" s="219"/>
      <c r="I41" s="219" t="s">
        <v>35</v>
      </c>
      <c r="J41" s="219"/>
      <c r="K41" s="219" t="s">
        <v>35</v>
      </c>
      <c r="L41" s="219" t="s">
        <v>35</v>
      </c>
      <c r="M41" s="219"/>
      <c r="N41" s="219"/>
      <c r="O41" s="219"/>
      <c r="P41" s="243">
        <v>0</v>
      </c>
      <c r="Q41" s="244">
        <v>0</v>
      </c>
    </row>
    <row r="42" spans="1:17" s="240" customFormat="1" ht="15" x14ac:dyDescent="0.25">
      <c r="A42" s="241">
        <v>42799</v>
      </c>
      <c r="B42" s="242">
        <v>18</v>
      </c>
      <c r="C42" s="219">
        <v>8</v>
      </c>
      <c r="D42" s="219">
        <v>5</v>
      </c>
      <c r="E42" s="219">
        <v>33</v>
      </c>
      <c r="F42" s="219"/>
      <c r="G42" s="219"/>
      <c r="H42" s="219"/>
      <c r="I42" s="219" t="s">
        <v>35</v>
      </c>
      <c r="J42" s="219"/>
      <c r="K42" s="219" t="s">
        <v>35</v>
      </c>
      <c r="L42" s="219" t="s">
        <v>35</v>
      </c>
      <c r="M42" s="219"/>
      <c r="N42" s="219"/>
      <c r="O42" s="219"/>
      <c r="P42" s="243">
        <v>0</v>
      </c>
      <c r="Q42" s="244">
        <v>0</v>
      </c>
    </row>
    <row r="43" spans="1:17" s="240" customFormat="1" ht="15" x14ac:dyDescent="0.25">
      <c r="A43" s="241">
        <v>42800</v>
      </c>
      <c r="B43" s="242">
        <v>18</v>
      </c>
      <c r="C43" s="219">
        <v>9</v>
      </c>
      <c r="D43" s="219">
        <v>7</v>
      </c>
      <c r="E43" s="219">
        <v>33</v>
      </c>
      <c r="F43" s="219"/>
      <c r="G43" s="219"/>
      <c r="H43" s="219"/>
      <c r="I43" s="219" t="s">
        <v>35</v>
      </c>
      <c r="J43" s="219"/>
      <c r="K43" s="219" t="s">
        <v>35</v>
      </c>
      <c r="L43" s="219" t="s">
        <v>35</v>
      </c>
      <c r="M43" s="219"/>
      <c r="N43" s="219"/>
      <c r="O43" s="219"/>
      <c r="P43" s="243">
        <v>0</v>
      </c>
      <c r="Q43" s="244">
        <v>0</v>
      </c>
    </row>
    <row r="44" spans="1:17" s="240" customFormat="1" ht="15.75" thickBot="1" x14ac:dyDescent="0.3">
      <c r="A44" s="251">
        <v>42801</v>
      </c>
      <c r="B44" s="252">
        <v>19</v>
      </c>
      <c r="C44" s="220">
        <v>9</v>
      </c>
      <c r="D44" s="220">
        <v>6</v>
      </c>
      <c r="E44" s="220">
        <v>33</v>
      </c>
      <c r="F44" s="220"/>
      <c r="G44" s="220"/>
      <c r="H44" s="220"/>
      <c r="I44" s="220" t="s">
        <v>35</v>
      </c>
      <c r="J44" s="220"/>
      <c r="K44" s="220" t="s">
        <v>35</v>
      </c>
      <c r="L44" s="220" t="s">
        <v>35</v>
      </c>
      <c r="M44" s="220"/>
      <c r="N44" s="220"/>
      <c r="O44" s="220"/>
      <c r="P44" s="253">
        <v>0</v>
      </c>
      <c r="Q44" s="254">
        <v>0</v>
      </c>
    </row>
  </sheetData>
  <mergeCells count="26">
    <mergeCell ref="J6:J7"/>
    <mergeCell ref="A5:A7"/>
    <mergeCell ref="B5:B7"/>
    <mergeCell ref="C5:D5"/>
    <mergeCell ref="E5:E7"/>
    <mergeCell ref="F5:I5"/>
    <mergeCell ref="D6:D7"/>
    <mergeCell ref="F6:F7"/>
    <mergeCell ref="G6:G7"/>
    <mergeCell ref="H6:H7"/>
    <mergeCell ref="I6:I7"/>
    <mergeCell ref="P6:P7"/>
    <mergeCell ref="Q6:Q7"/>
    <mergeCell ref="P5:Q5"/>
    <mergeCell ref="A1:Q1"/>
    <mergeCell ref="A2:Q2"/>
    <mergeCell ref="A3:Q3"/>
    <mergeCell ref="A4:Q4"/>
    <mergeCell ref="K6:K7"/>
    <mergeCell ref="L6:L7"/>
    <mergeCell ref="M6:M7"/>
    <mergeCell ref="N6:N7"/>
    <mergeCell ref="O6:O7"/>
    <mergeCell ref="J5:K5"/>
    <mergeCell ref="L5:O5"/>
    <mergeCell ref="C6:C7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78" orientation="portrait" horizontalDpi="4294967295" verticalDpi="4294967295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"/>
  <sheetViews>
    <sheetView topLeftCell="A5" workbookViewId="0">
      <selection activeCell="A2" sqref="A2:M39"/>
    </sheetView>
  </sheetViews>
  <sheetFormatPr defaultRowHeight="15" x14ac:dyDescent="0.25"/>
  <sheetData>
    <row r="1" spans="1:13" s="21" customFormat="1" ht="24" customHeight="1" x14ac:dyDescent="0.25">
      <c r="A1" s="154" t="s">
        <v>14</v>
      </c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5"/>
      <c r="M1" s="156"/>
    </row>
    <row r="2" spans="1:13" s="21" customFormat="1" x14ac:dyDescent="0.25">
      <c r="A2" s="157" t="s">
        <v>9</v>
      </c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59"/>
    </row>
    <row r="3" spans="1:13" s="21" customFormat="1" ht="24.75" customHeight="1" x14ac:dyDescent="0.25">
      <c r="A3" s="160" t="s">
        <v>45</v>
      </c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61"/>
      <c r="M3" s="162"/>
    </row>
    <row r="4" spans="1:13" s="21" customFormat="1" ht="24.75" customHeight="1" x14ac:dyDescent="0.25">
      <c r="A4" s="160" t="s">
        <v>52</v>
      </c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162"/>
    </row>
    <row r="5" spans="1:13" s="21" customFormat="1" ht="14.25" customHeight="1" thickBot="1" x14ac:dyDescent="0.3">
      <c r="A5" s="160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162"/>
    </row>
    <row r="6" spans="1:13" x14ac:dyDescent="0.25">
      <c r="A6" s="125"/>
      <c r="B6" s="203">
        <v>42696</v>
      </c>
      <c r="C6" s="203"/>
      <c r="D6" s="203"/>
      <c r="E6" s="203">
        <v>42705</v>
      </c>
      <c r="F6" s="203"/>
      <c r="G6" s="203"/>
      <c r="H6" s="203">
        <v>42738</v>
      </c>
      <c r="I6" s="203"/>
      <c r="J6" s="207"/>
      <c r="K6" s="214">
        <v>42788</v>
      </c>
      <c r="L6" s="215"/>
      <c r="M6" s="216"/>
    </row>
    <row r="7" spans="1:13" ht="15.75" thickBot="1" x14ac:dyDescent="0.3">
      <c r="A7" s="127" t="s">
        <v>37</v>
      </c>
      <c r="B7" s="128" t="s">
        <v>47</v>
      </c>
      <c r="C7" s="128" t="s">
        <v>53</v>
      </c>
      <c r="D7" s="128" t="s">
        <v>48</v>
      </c>
      <c r="E7" s="128" t="s">
        <v>47</v>
      </c>
      <c r="F7" s="128" t="s">
        <v>53</v>
      </c>
      <c r="G7" s="128" t="s">
        <v>48</v>
      </c>
      <c r="H7" s="128" t="s">
        <v>47</v>
      </c>
      <c r="I7" s="128" t="s">
        <v>53</v>
      </c>
      <c r="J7" s="140" t="s">
        <v>48</v>
      </c>
      <c r="K7" s="128" t="s">
        <v>47</v>
      </c>
      <c r="L7" s="128" t="s">
        <v>53</v>
      </c>
      <c r="M7" s="129" t="s">
        <v>48</v>
      </c>
    </row>
    <row r="8" spans="1:13" x14ac:dyDescent="0.25">
      <c r="A8" s="130">
        <v>1</v>
      </c>
      <c r="B8" s="131">
        <v>0.36</v>
      </c>
      <c r="C8" s="131">
        <v>5.6</v>
      </c>
      <c r="D8" s="131" t="s">
        <v>29</v>
      </c>
      <c r="E8" s="131">
        <v>0.36</v>
      </c>
      <c r="F8" s="131">
        <v>5.6</v>
      </c>
      <c r="G8" s="131" t="s">
        <v>29</v>
      </c>
      <c r="H8" s="131">
        <v>0.36</v>
      </c>
      <c r="I8" s="131">
        <v>5.5</v>
      </c>
      <c r="J8" s="131" t="s">
        <v>29</v>
      </c>
      <c r="K8" s="131">
        <f>2.8/10</f>
        <v>0.27999999999999997</v>
      </c>
      <c r="L8" s="131">
        <v>5.5</v>
      </c>
      <c r="M8" s="132" t="s">
        <v>29</v>
      </c>
    </row>
    <row r="9" spans="1:13" x14ac:dyDescent="0.25">
      <c r="A9" s="133">
        <v>2</v>
      </c>
      <c r="B9" s="105">
        <v>0.38</v>
      </c>
      <c r="C9" s="105">
        <v>6.8</v>
      </c>
      <c r="D9" s="105" t="s">
        <v>29</v>
      </c>
      <c r="E9" s="105">
        <v>0.36</v>
      </c>
      <c r="F9" s="105">
        <v>5.4</v>
      </c>
      <c r="G9" s="105" t="s">
        <v>29</v>
      </c>
      <c r="H9" s="105">
        <v>0.36</v>
      </c>
      <c r="I9" s="105">
        <v>5.9</v>
      </c>
      <c r="J9" s="105" t="s">
        <v>29</v>
      </c>
      <c r="K9" s="105">
        <f>3.5/10</f>
        <v>0.35</v>
      </c>
      <c r="L9" s="105">
        <v>6.1</v>
      </c>
      <c r="M9" s="134" t="s">
        <v>29</v>
      </c>
    </row>
    <row r="10" spans="1:13" x14ac:dyDescent="0.25">
      <c r="A10" s="133">
        <f>A9+1</f>
        <v>3</v>
      </c>
      <c r="B10" s="105">
        <v>0.27999999999999997</v>
      </c>
      <c r="C10" s="105">
        <v>5.4</v>
      </c>
      <c r="D10" s="105" t="s">
        <v>29</v>
      </c>
      <c r="E10" s="105">
        <v>0.33999999999999997</v>
      </c>
      <c r="F10" s="105">
        <v>5.9</v>
      </c>
      <c r="G10" s="105" t="s">
        <v>29</v>
      </c>
      <c r="H10" s="105">
        <v>0.26</v>
      </c>
      <c r="I10" s="105">
        <v>5.5</v>
      </c>
      <c r="J10" s="105" t="s">
        <v>29</v>
      </c>
      <c r="K10" s="105">
        <f>3.2/10</f>
        <v>0.32</v>
      </c>
      <c r="L10" s="105">
        <v>5.6</v>
      </c>
      <c r="M10" s="134" t="s">
        <v>29</v>
      </c>
    </row>
    <row r="11" spans="1:13" x14ac:dyDescent="0.25">
      <c r="A11" s="133">
        <f t="shared" ref="A11:A37" si="0">A10+1</f>
        <v>4</v>
      </c>
      <c r="B11" s="105">
        <v>0.38</v>
      </c>
      <c r="C11" s="105">
        <v>7</v>
      </c>
      <c r="D11" s="105" t="s">
        <v>29</v>
      </c>
      <c r="E11" s="105">
        <v>0.32</v>
      </c>
      <c r="F11" s="105">
        <v>5.9</v>
      </c>
      <c r="G11" s="105" t="s">
        <v>29</v>
      </c>
      <c r="H11" s="105">
        <v>0.3</v>
      </c>
      <c r="I11" s="105">
        <v>5.8</v>
      </c>
      <c r="J11" s="105" t="s">
        <v>29</v>
      </c>
      <c r="K11" s="105">
        <f>2.6/10</f>
        <v>0.26</v>
      </c>
      <c r="L11" s="105">
        <v>5.5</v>
      </c>
      <c r="M11" s="134" t="s">
        <v>30</v>
      </c>
    </row>
    <row r="12" spans="1:13" x14ac:dyDescent="0.25">
      <c r="A12" s="133">
        <f t="shared" si="0"/>
        <v>5</v>
      </c>
      <c r="B12" s="105">
        <v>0.28999999999999998</v>
      </c>
      <c r="C12" s="105">
        <v>5.5</v>
      </c>
      <c r="D12" s="105" t="s">
        <v>29</v>
      </c>
      <c r="E12" s="105">
        <v>0.37</v>
      </c>
      <c r="F12" s="105">
        <v>6</v>
      </c>
      <c r="G12" s="105" t="s">
        <v>29</v>
      </c>
      <c r="H12" s="105">
        <v>0.4</v>
      </c>
      <c r="I12" s="105">
        <v>7</v>
      </c>
      <c r="J12" s="105" t="s">
        <v>29</v>
      </c>
      <c r="K12" s="105">
        <f>3.4/10</f>
        <v>0.33999999999999997</v>
      </c>
      <c r="L12" s="105">
        <v>6</v>
      </c>
      <c r="M12" s="134" t="s">
        <v>29</v>
      </c>
    </row>
    <row r="13" spans="1:13" x14ac:dyDescent="0.25">
      <c r="A13" s="133">
        <f t="shared" si="0"/>
        <v>6</v>
      </c>
      <c r="B13" s="105">
        <v>0.38</v>
      </c>
      <c r="C13" s="105">
        <v>6.5</v>
      </c>
      <c r="D13" s="105" t="s">
        <v>29</v>
      </c>
      <c r="E13" s="105">
        <v>0.3</v>
      </c>
      <c r="F13" s="105">
        <v>5.5</v>
      </c>
      <c r="G13" s="105" t="s">
        <v>29</v>
      </c>
      <c r="H13" s="105">
        <v>0.36</v>
      </c>
      <c r="I13" s="105">
        <v>5.5</v>
      </c>
      <c r="J13" s="105" t="s">
        <v>29</v>
      </c>
      <c r="K13" s="105">
        <f>3.5/10</f>
        <v>0.35</v>
      </c>
      <c r="L13" s="105">
        <v>6.2</v>
      </c>
      <c r="M13" s="134" t="s">
        <v>29</v>
      </c>
    </row>
    <row r="14" spans="1:13" x14ac:dyDescent="0.25">
      <c r="A14" s="133">
        <f t="shared" si="0"/>
        <v>7</v>
      </c>
      <c r="B14" s="105">
        <v>0.42000000000000004</v>
      </c>
      <c r="C14" s="105">
        <v>7</v>
      </c>
      <c r="D14" s="105" t="s">
        <v>29</v>
      </c>
      <c r="E14" s="105">
        <v>0.39</v>
      </c>
      <c r="F14" s="105">
        <v>6.6</v>
      </c>
      <c r="G14" s="105" t="s">
        <v>29</v>
      </c>
      <c r="H14" s="105">
        <v>0.38</v>
      </c>
      <c r="I14" s="105">
        <v>6.7</v>
      </c>
      <c r="J14" s="105" t="s">
        <v>29</v>
      </c>
      <c r="K14" s="105">
        <f>2.2/10</f>
        <v>0.22000000000000003</v>
      </c>
      <c r="L14" s="105">
        <v>5.2</v>
      </c>
      <c r="M14" s="134" t="s">
        <v>29</v>
      </c>
    </row>
    <row r="15" spans="1:13" x14ac:dyDescent="0.25">
      <c r="A15" s="133">
        <f t="shared" si="0"/>
        <v>8</v>
      </c>
      <c r="B15" s="105">
        <v>0.35</v>
      </c>
      <c r="C15" s="105">
        <v>5.7</v>
      </c>
      <c r="D15" s="105" t="s">
        <v>29</v>
      </c>
      <c r="E15" s="105">
        <v>0.38</v>
      </c>
      <c r="F15" s="105">
        <v>6.8</v>
      </c>
      <c r="G15" s="105" t="s">
        <v>29</v>
      </c>
      <c r="H15" s="105">
        <v>0.35</v>
      </c>
      <c r="I15" s="105">
        <v>5.9</v>
      </c>
      <c r="J15" s="105" t="s">
        <v>29</v>
      </c>
      <c r="K15" s="105">
        <f>2.4/10</f>
        <v>0.24</v>
      </c>
      <c r="L15" s="105">
        <v>5.0999999999999996</v>
      </c>
      <c r="M15" s="134" t="s">
        <v>30</v>
      </c>
    </row>
    <row r="16" spans="1:13" x14ac:dyDescent="0.25">
      <c r="A16" s="133">
        <f t="shared" si="0"/>
        <v>9</v>
      </c>
      <c r="B16" s="105">
        <v>0.37</v>
      </c>
      <c r="C16" s="105">
        <v>6.4</v>
      </c>
      <c r="D16" s="105" t="s">
        <v>29</v>
      </c>
      <c r="E16" s="105">
        <v>0.37</v>
      </c>
      <c r="F16" s="105">
        <v>6</v>
      </c>
      <c r="G16" s="105" t="s">
        <v>29</v>
      </c>
      <c r="H16" s="105">
        <v>0.35</v>
      </c>
      <c r="I16" s="105">
        <v>5.8</v>
      </c>
      <c r="J16" s="105" t="s">
        <v>29</v>
      </c>
      <c r="K16" s="105">
        <f>2.5/10</f>
        <v>0.25</v>
      </c>
      <c r="L16" s="105">
        <v>5.5</v>
      </c>
      <c r="M16" s="134" t="s">
        <v>29</v>
      </c>
    </row>
    <row r="17" spans="1:13" x14ac:dyDescent="0.25">
      <c r="A17" s="133">
        <f t="shared" si="0"/>
        <v>10</v>
      </c>
      <c r="B17" s="105">
        <v>0.31</v>
      </c>
      <c r="C17" s="105">
        <v>5.7</v>
      </c>
      <c r="D17" s="105" t="s">
        <v>29</v>
      </c>
      <c r="E17" s="105">
        <v>0.37</v>
      </c>
      <c r="F17" s="105">
        <v>6.2</v>
      </c>
      <c r="G17" s="105" t="s">
        <v>29</v>
      </c>
      <c r="H17" s="105">
        <v>0.37</v>
      </c>
      <c r="I17" s="105">
        <v>6.3</v>
      </c>
      <c r="J17" s="105" t="s">
        <v>29</v>
      </c>
      <c r="K17" s="105">
        <f>2.2/10</f>
        <v>0.22000000000000003</v>
      </c>
      <c r="L17" s="105">
        <v>5.2</v>
      </c>
      <c r="M17" s="134" t="s">
        <v>30</v>
      </c>
    </row>
    <row r="18" spans="1:13" x14ac:dyDescent="0.25">
      <c r="A18" s="133">
        <f t="shared" si="0"/>
        <v>11</v>
      </c>
      <c r="B18" s="105">
        <v>0.35</v>
      </c>
      <c r="C18" s="105">
        <v>5.6</v>
      </c>
      <c r="D18" s="105" t="s">
        <v>29</v>
      </c>
      <c r="E18" s="105">
        <v>0.35</v>
      </c>
      <c r="F18" s="105">
        <v>5.8</v>
      </c>
      <c r="G18" s="105" t="s">
        <v>29</v>
      </c>
      <c r="H18" s="105">
        <v>0.33999999999999997</v>
      </c>
      <c r="I18" s="105">
        <v>5.9</v>
      </c>
      <c r="J18" s="105" t="s">
        <v>29</v>
      </c>
      <c r="K18" s="105">
        <f>2.7/10</f>
        <v>0.27</v>
      </c>
      <c r="L18" s="105">
        <v>5.3</v>
      </c>
      <c r="M18" s="134" t="s">
        <v>50</v>
      </c>
    </row>
    <row r="19" spans="1:13" x14ac:dyDescent="0.25">
      <c r="A19" s="133">
        <f t="shared" si="0"/>
        <v>12</v>
      </c>
      <c r="B19" s="105">
        <v>0.38</v>
      </c>
      <c r="C19" s="105">
        <v>6.6</v>
      </c>
      <c r="D19" s="105" t="s">
        <v>29</v>
      </c>
      <c r="E19" s="105">
        <v>0.3</v>
      </c>
      <c r="F19" s="105">
        <v>5.6</v>
      </c>
      <c r="G19" s="105" t="s">
        <v>29</v>
      </c>
      <c r="H19" s="105">
        <v>0.36</v>
      </c>
      <c r="I19" s="105">
        <v>5.7</v>
      </c>
      <c r="J19" s="105" t="s">
        <v>29</v>
      </c>
      <c r="K19" s="105">
        <f>2.8/10</f>
        <v>0.27999999999999997</v>
      </c>
      <c r="L19" s="105">
        <v>5.5</v>
      </c>
      <c r="M19" s="134" t="s">
        <v>29</v>
      </c>
    </row>
    <row r="20" spans="1:13" x14ac:dyDescent="0.25">
      <c r="A20" s="133">
        <f t="shared" si="0"/>
        <v>13</v>
      </c>
      <c r="B20" s="105">
        <v>0.3</v>
      </c>
      <c r="C20" s="105">
        <v>5.7</v>
      </c>
      <c r="D20" s="105" t="s">
        <v>29</v>
      </c>
      <c r="E20" s="105">
        <v>0.25</v>
      </c>
      <c r="F20" s="105">
        <v>5.2</v>
      </c>
      <c r="G20" s="105" t="s">
        <v>29</v>
      </c>
      <c r="H20" s="105">
        <v>0.33999999999999997</v>
      </c>
      <c r="I20" s="105">
        <v>5.8</v>
      </c>
      <c r="J20" s="105" t="s">
        <v>29</v>
      </c>
      <c r="K20" s="105">
        <f>3/10</f>
        <v>0.3</v>
      </c>
      <c r="L20" s="105">
        <v>6</v>
      </c>
      <c r="M20" s="134" t="s">
        <v>29</v>
      </c>
    </row>
    <row r="21" spans="1:13" x14ac:dyDescent="0.25">
      <c r="A21" s="133">
        <f t="shared" si="0"/>
        <v>14</v>
      </c>
      <c r="B21" s="105">
        <v>0.32999999999999996</v>
      </c>
      <c r="C21" s="105">
        <v>5.5</v>
      </c>
      <c r="D21" s="105" t="s">
        <v>29</v>
      </c>
      <c r="E21" s="105">
        <v>0.27</v>
      </c>
      <c r="F21" s="105">
        <v>5.5</v>
      </c>
      <c r="G21" s="105" t="s">
        <v>30</v>
      </c>
      <c r="H21" s="105">
        <v>0.31</v>
      </c>
      <c r="I21" s="105">
        <v>5.8</v>
      </c>
      <c r="J21" s="105" t="s">
        <v>29</v>
      </c>
      <c r="K21" s="105">
        <f>2.9/10</f>
        <v>0.28999999999999998</v>
      </c>
      <c r="L21" s="105">
        <v>5.5</v>
      </c>
      <c r="M21" s="134" t="s">
        <v>29</v>
      </c>
    </row>
    <row r="22" spans="1:13" x14ac:dyDescent="0.25">
      <c r="A22" s="133">
        <f t="shared" si="0"/>
        <v>15</v>
      </c>
      <c r="B22" s="105">
        <v>0.32</v>
      </c>
      <c r="C22" s="105">
        <v>5.9</v>
      </c>
      <c r="D22" s="105" t="s">
        <v>29</v>
      </c>
      <c r="E22" s="105">
        <v>0.27</v>
      </c>
      <c r="F22" s="105">
        <v>5.3</v>
      </c>
      <c r="G22" s="105" t="s">
        <v>29</v>
      </c>
      <c r="H22" s="105">
        <v>0.27999999999999997</v>
      </c>
      <c r="I22" s="105">
        <v>5.5</v>
      </c>
      <c r="J22" s="105" t="s">
        <v>29</v>
      </c>
      <c r="K22" s="105">
        <f>3/10</f>
        <v>0.3</v>
      </c>
      <c r="L22" s="105">
        <v>6.2</v>
      </c>
      <c r="M22" s="134" t="s">
        <v>29</v>
      </c>
    </row>
    <row r="23" spans="1:13" x14ac:dyDescent="0.25">
      <c r="A23" s="133">
        <f t="shared" si="0"/>
        <v>16</v>
      </c>
      <c r="B23" s="105">
        <v>0.32999999999999996</v>
      </c>
      <c r="C23" s="105">
        <v>5.8</v>
      </c>
      <c r="D23" s="105" t="s">
        <v>29</v>
      </c>
      <c r="E23" s="105">
        <v>0.4</v>
      </c>
      <c r="F23" s="105">
        <v>6.4</v>
      </c>
      <c r="G23" s="105" t="s">
        <v>29</v>
      </c>
      <c r="H23" s="105">
        <v>0.4</v>
      </c>
      <c r="I23" s="105">
        <v>7</v>
      </c>
      <c r="J23" s="105" t="s">
        <v>29</v>
      </c>
      <c r="K23" s="105">
        <f>3/10</f>
        <v>0.3</v>
      </c>
      <c r="L23" s="105">
        <v>6</v>
      </c>
      <c r="M23" s="134" t="s">
        <v>29</v>
      </c>
    </row>
    <row r="24" spans="1:13" x14ac:dyDescent="0.25">
      <c r="A24" s="133">
        <f t="shared" si="0"/>
        <v>17</v>
      </c>
      <c r="B24" s="105">
        <v>0.28999999999999998</v>
      </c>
      <c r="C24" s="105">
        <v>5.2</v>
      </c>
      <c r="D24" s="105" t="s">
        <v>29</v>
      </c>
      <c r="E24" s="105">
        <v>0.39</v>
      </c>
      <c r="F24" s="105">
        <v>6.9</v>
      </c>
      <c r="G24" s="105" t="s">
        <v>29</v>
      </c>
      <c r="H24" s="105">
        <v>0.36</v>
      </c>
      <c r="I24" s="105">
        <v>5.6</v>
      </c>
      <c r="J24" s="105" t="s">
        <v>29</v>
      </c>
      <c r="K24" s="105">
        <f>3.4/10</f>
        <v>0.33999999999999997</v>
      </c>
      <c r="L24" s="105">
        <v>5.9</v>
      </c>
      <c r="M24" s="134" t="s">
        <v>29</v>
      </c>
    </row>
    <row r="25" spans="1:13" x14ac:dyDescent="0.25">
      <c r="A25" s="133">
        <f t="shared" si="0"/>
        <v>18</v>
      </c>
      <c r="B25" s="105">
        <v>0.3</v>
      </c>
      <c r="C25" s="105">
        <v>5.6</v>
      </c>
      <c r="D25" s="105" t="s">
        <v>29</v>
      </c>
      <c r="E25" s="105">
        <v>0.41</v>
      </c>
      <c r="F25" s="105">
        <v>7</v>
      </c>
      <c r="G25" s="105" t="s">
        <v>29</v>
      </c>
      <c r="H25" s="105">
        <v>0.41</v>
      </c>
      <c r="I25" s="105">
        <v>7</v>
      </c>
      <c r="J25" s="105" t="s">
        <v>30</v>
      </c>
      <c r="K25" s="105">
        <f>3.1/10</f>
        <v>0.31</v>
      </c>
      <c r="L25" s="105">
        <v>6.1</v>
      </c>
      <c r="M25" s="134" t="s">
        <v>29</v>
      </c>
    </row>
    <row r="26" spans="1:13" x14ac:dyDescent="0.25">
      <c r="A26" s="133">
        <f t="shared" si="0"/>
        <v>19</v>
      </c>
      <c r="B26" s="105">
        <v>0.32999999999999996</v>
      </c>
      <c r="C26" s="105">
        <v>5.9</v>
      </c>
      <c r="D26" s="105" t="s">
        <v>29</v>
      </c>
      <c r="E26" s="105">
        <v>0.33999999999999997</v>
      </c>
      <c r="F26" s="105">
        <v>5.8</v>
      </c>
      <c r="G26" s="105" t="s">
        <v>29</v>
      </c>
      <c r="H26" s="105">
        <v>0.33999999999999997</v>
      </c>
      <c r="I26" s="105">
        <v>5.8</v>
      </c>
      <c r="J26" s="105" t="s">
        <v>30</v>
      </c>
      <c r="K26" s="105">
        <f>2.6/10</f>
        <v>0.26</v>
      </c>
      <c r="L26" s="105">
        <v>5.2</v>
      </c>
      <c r="M26" s="134" t="s">
        <v>30</v>
      </c>
    </row>
    <row r="27" spans="1:13" x14ac:dyDescent="0.25">
      <c r="A27" s="133">
        <f t="shared" si="0"/>
        <v>20</v>
      </c>
      <c r="B27" s="105">
        <v>0.3</v>
      </c>
      <c r="C27" s="105">
        <v>6</v>
      </c>
      <c r="D27" s="105" t="s">
        <v>29</v>
      </c>
      <c r="E27" s="105">
        <v>0.36</v>
      </c>
      <c r="F27" s="105">
        <v>5.6</v>
      </c>
      <c r="G27" s="105" t="s">
        <v>29</v>
      </c>
      <c r="H27" s="105">
        <v>0.36</v>
      </c>
      <c r="I27" s="105">
        <v>5.7</v>
      </c>
      <c r="J27" s="105" t="s">
        <v>29</v>
      </c>
      <c r="K27" s="105">
        <f>2.8/10</f>
        <v>0.27999999999999997</v>
      </c>
      <c r="L27" s="105">
        <v>5.3</v>
      </c>
      <c r="M27" s="134" t="s">
        <v>29</v>
      </c>
    </row>
    <row r="28" spans="1:13" x14ac:dyDescent="0.25">
      <c r="A28" s="133">
        <f t="shared" si="0"/>
        <v>21</v>
      </c>
      <c r="B28" s="105">
        <v>0.37</v>
      </c>
      <c r="C28" s="105">
        <v>6.2</v>
      </c>
      <c r="D28" s="105" t="s">
        <v>29</v>
      </c>
      <c r="E28" s="105">
        <v>0.35</v>
      </c>
      <c r="F28" s="105">
        <v>5.9</v>
      </c>
      <c r="G28" s="105" t="s">
        <v>29</v>
      </c>
      <c r="H28" s="105">
        <v>0.38</v>
      </c>
      <c r="I28" s="105">
        <v>6.8</v>
      </c>
      <c r="J28" s="105" t="s">
        <v>29</v>
      </c>
      <c r="K28" s="105">
        <f>2.2/10</f>
        <v>0.22000000000000003</v>
      </c>
      <c r="L28" s="105">
        <v>5</v>
      </c>
      <c r="M28" s="134" t="s">
        <v>29</v>
      </c>
    </row>
    <row r="29" spans="1:13" x14ac:dyDescent="0.25">
      <c r="A29" s="133">
        <f t="shared" si="0"/>
        <v>22</v>
      </c>
      <c r="B29" s="105">
        <v>0.33999999999999997</v>
      </c>
      <c r="C29" s="105">
        <v>5.5</v>
      </c>
      <c r="D29" s="105" t="s">
        <v>29</v>
      </c>
      <c r="E29" s="105">
        <v>0.25</v>
      </c>
      <c r="F29" s="105">
        <v>5.5</v>
      </c>
      <c r="G29" s="105" t="s">
        <v>29</v>
      </c>
      <c r="H29" s="105">
        <v>0.27</v>
      </c>
      <c r="I29" s="105">
        <v>5.7</v>
      </c>
      <c r="J29" s="105" t="s">
        <v>29</v>
      </c>
      <c r="K29" s="105">
        <f>2.6/10</f>
        <v>0.26</v>
      </c>
      <c r="L29" s="105">
        <v>5.5</v>
      </c>
      <c r="M29" s="134" t="s">
        <v>30</v>
      </c>
    </row>
    <row r="30" spans="1:13" x14ac:dyDescent="0.25">
      <c r="A30" s="133">
        <f t="shared" si="0"/>
        <v>23</v>
      </c>
      <c r="B30" s="105">
        <v>0.32</v>
      </c>
      <c r="C30" s="105">
        <v>5.8</v>
      </c>
      <c r="D30" s="105" t="s">
        <v>29</v>
      </c>
      <c r="E30" s="105">
        <v>0.31</v>
      </c>
      <c r="F30" s="105">
        <v>5.7</v>
      </c>
      <c r="G30" s="105" t="s">
        <v>29</v>
      </c>
      <c r="H30" s="105">
        <v>0.28999999999999998</v>
      </c>
      <c r="I30" s="105">
        <v>5.5</v>
      </c>
      <c r="J30" s="105" t="s">
        <v>29</v>
      </c>
      <c r="K30" s="105">
        <f>2.9/10</f>
        <v>0.28999999999999998</v>
      </c>
      <c r="L30" s="105">
        <v>5.3</v>
      </c>
      <c r="M30" s="134" t="s">
        <v>29</v>
      </c>
    </row>
    <row r="31" spans="1:13" x14ac:dyDescent="0.25">
      <c r="A31" s="133">
        <f t="shared" si="0"/>
        <v>24</v>
      </c>
      <c r="B31" s="105">
        <v>0.38</v>
      </c>
      <c r="C31" s="105">
        <v>6.4</v>
      </c>
      <c r="D31" s="105" t="s">
        <v>29</v>
      </c>
      <c r="E31" s="105">
        <v>0.37</v>
      </c>
      <c r="F31" s="105">
        <v>6.2</v>
      </c>
      <c r="G31" s="105" t="s">
        <v>29</v>
      </c>
      <c r="H31" s="105">
        <v>0.39</v>
      </c>
      <c r="I31" s="105">
        <v>6.5</v>
      </c>
      <c r="J31" s="105" t="s">
        <v>29</v>
      </c>
      <c r="K31" s="105">
        <f>3/10</f>
        <v>0.3</v>
      </c>
      <c r="L31" s="105">
        <v>5.9</v>
      </c>
      <c r="M31" s="134" t="s">
        <v>29</v>
      </c>
    </row>
    <row r="32" spans="1:13" x14ac:dyDescent="0.25">
      <c r="A32" s="133">
        <f t="shared" si="0"/>
        <v>25</v>
      </c>
      <c r="B32" s="105">
        <v>0.39</v>
      </c>
      <c r="C32" s="105">
        <v>7</v>
      </c>
      <c r="D32" s="105" t="s">
        <v>29</v>
      </c>
      <c r="E32" s="105">
        <v>0.36</v>
      </c>
      <c r="F32" s="105">
        <v>5.8</v>
      </c>
      <c r="G32" s="105" t="s">
        <v>29</v>
      </c>
      <c r="H32" s="105">
        <v>0.37</v>
      </c>
      <c r="I32" s="105">
        <v>5.7</v>
      </c>
      <c r="J32" s="105" t="s">
        <v>30</v>
      </c>
      <c r="K32" s="105">
        <f>3.2/10</f>
        <v>0.32</v>
      </c>
      <c r="L32" s="105">
        <v>6</v>
      </c>
      <c r="M32" s="134" t="s">
        <v>50</v>
      </c>
    </row>
    <row r="33" spans="1:13" x14ac:dyDescent="0.25">
      <c r="A33" s="133">
        <f t="shared" si="0"/>
        <v>26</v>
      </c>
      <c r="B33" s="105">
        <v>0.3</v>
      </c>
      <c r="C33" s="105">
        <v>6.8</v>
      </c>
      <c r="D33" s="105" t="s">
        <v>29</v>
      </c>
      <c r="E33" s="105">
        <v>0.41</v>
      </c>
      <c r="F33" s="105">
        <v>7</v>
      </c>
      <c r="G33" s="105" t="s">
        <v>30</v>
      </c>
      <c r="H33" s="105">
        <v>0.41</v>
      </c>
      <c r="I33" s="105">
        <v>7.1</v>
      </c>
      <c r="J33" s="105" t="s">
        <v>29</v>
      </c>
      <c r="K33" s="105">
        <f>3.1/10</f>
        <v>0.31</v>
      </c>
      <c r="L33" s="105">
        <v>6.3</v>
      </c>
      <c r="M33" s="134" t="s">
        <v>29</v>
      </c>
    </row>
    <row r="34" spans="1:13" x14ac:dyDescent="0.25">
      <c r="A34" s="133">
        <f t="shared" si="0"/>
        <v>27</v>
      </c>
      <c r="B34" s="105">
        <v>0.37</v>
      </c>
      <c r="C34" s="105">
        <v>5.7</v>
      </c>
      <c r="D34" s="105" t="s">
        <v>29</v>
      </c>
      <c r="E34" s="105">
        <v>0.33999999999999997</v>
      </c>
      <c r="F34" s="105">
        <v>5.7</v>
      </c>
      <c r="G34" s="105" t="s">
        <v>29</v>
      </c>
      <c r="H34" s="105">
        <v>0.36</v>
      </c>
      <c r="I34" s="105">
        <v>5.8</v>
      </c>
      <c r="J34" s="105" t="s">
        <v>29</v>
      </c>
      <c r="K34" s="105">
        <f>3.4/10</f>
        <v>0.33999999999999997</v>
      </c>
      <c r="L34" s="105">
        <v>5.7</v>
      </c>
      <c r="M34" s="134" t="s">
        <v>29</v>
      </c>
    </row>
    <row r="35" spans="1:13" x14ac:dyDescent="0.25">
      <c r="A35" s="133">
        <f t="shared" si="0"/>
        <v>28</v>
      </c>
      <c r="B35" s="105">
        <v>0.35</v>
      </c>
      <c r="C35" s="105">
        <v>5.8</v>
      </c>
      <c r="D35" s="105" t="s">
        <v>29</v>
      </c>
      <c r="E35" s="105">
        <v>0.37</v>
      </c>
      <c r="F35" s="105">
        <v>6.1</v>
      </c>
      <c r="G35" s="105" t="s">
        <v>29</v>
      </c>
      <c r="H35" s="105">
        <v>0.37</v>
      </c>
      <c r="I35" s="105">
        <v>6</v>
      </c>
      <c r="J35" s="105" t="s">
        <v>30</v>
      </c>
      <c r="K35" s="105">
        <f>3.6/10</f>
        <v>0.36</v>
      </c>
      <c r="L35" s="105">
        <v>6</v>
      </c>
      <c r="M35" s="134" t="s">
        <v>29</v>
      </c>
    </row>
    <row r="36" spans="1:13" x14ac:dyDescent="0.25">
      <c r="A36" s="133">
        <f t="shared" si="0"/>
        <v>29</v>
      </c>
      <c r="B36" s="105">
        <v>0.38</v>
      </c>
      <c r="C36" s="105">
        <v>6.3</v>
      </c>
      <c r="D36" s="105" t="s">
        <v>29</v>
      </c>
      <c r="E36" s="105">
        <v>0.37</v>
      </c>
      <c r="F36" s="105">
        <v>6</v>
      </c>
      <c r="G36" s="105" t="s">
        <v>29</v>
      </c>
      <c r="H36" s="105">
        <v>0.37</v>
      </c>
      <c r="I36" s="105">
        <v>5.8</v>
      </c>
      <c r="J36" s="105" t="s">
        <v>29</v>
      </c>
      <c r="K36" s="105">
        <f>3.7/10</f>
        <v>0.37</v>
      </c>
      <c r="L36" s="105">
        <v>6.8</v>
      </c>
      <c r="M36" s="134" t="s">
        <v>29</v>
      </c>
    </row>
    <row r="37" spans="1:13" ht="15.75" thickBot="1" x14ac:dyDescent="0.3">
      <c r="A37" s="148">
        <f t="shared" si="0"/>
        <v>30</v>
      </c>
      <c r="B37" s="149">
        <v>0.3</v>
      </c>
      <c r="C37" s="149">
        <v>6.7</v>
      </c>
      <c r="D37" s="149" t="s">
        <v>29</v>
      </c>
      <c r="E37" s="149">
        <v>0.27999999999999997</v>
      </c>
      <c r="F37" s="149">
        <v>5.5</v>
      </c>
      <c r="G37" s="149" t="s">
        <v>29</v>
      </c>
      <c r="H37" s="149">
        <v>0.33999999999999997</v>
      </c>
      <c r="I37" s="149">
        <v>6</v>
      </c>
      <c r="J37" s="149" t="s">
        <v>29</v>
      </c>
      <c r="K37" s="149">
        <f>2.7/10</f>
        <v>0.27</v>
      </c>
      <c r="L37" s="149">
        <v>5.5</v>
      </c>
      <c r="M37" s="150" t="s">
        <v>29</v>
      </c>
    </row>
    <row r="38" spans="1:13" x14ac:dyDescent="0.25">
      <c r="A38" s="151" t="s">
        <v>49</v>
      </c>
      <c r="B38" s="152">
        <f>AVERAGE(B8:B37)</f>
        <v>0.34166666666666673</v>
      </c>
      <c r="C38" s="152">
        <f>AVERAGE(C8:C37)</f>
        <v>6.0533333333333355</v>
      </c>
      <c r="D38" s="152"/>
      <c r="E38" s="152">
        <f>AVERAGE(E8:E37)</f>
        <v>0.34366666666666656</v>
      </c>
      <c r="F38" s="152">
        <f>AVERAGE(F8:F37)</f>
        <v>5.9466666666666663</v>
      </c>
      <c r="G38" s="152"/>
      <c r="H38" s="152">
        <f>AVERAGE(H8:H37)</f>
        <v>0.35133333333333322</v>
      </c>
      <c r="I38" s="152">
        <f>AVERAGE(I8:I37)</f>
        <v>6.02</v>
      </c>
      <c r="J38" s="152"/>
      <c r="K38" s="152">
        <f>AVERAGE(K8:K37)</f>
        <v>0.29333333333333322</v>
      </c>
      <c r="L38" s="152">
        <f>AVERAGE(L8:L37)</f>
        <v>5.6966666666666681</v>
      </c>
      <c r="M38" s="153"/>
    </row>
    <row r="39" spans="1:13" ht="15.75" thickBot="1" x14ac:dyDescent="0.3">
      <c r="A39" s="136" t="s">
        <v>54</v>
      </c>
      <c r="B39" s="137">
        <f>STDEV(B8:B37)</f>
        <v>3.7331999155141252E-2</v>
      </c>
      <c r="C39" s="137">
        <f>STDEV(C8:C37)</f>
        <v>0.5405829122877186</v>
      </c>
      <c r="D39" s="137"/>
      <c r="E39" s="137">
        <f>STDEV(E8:E37)</f>
        <v>4.5824502806591373E-2</v>
      </c>
      <c r="F39" s="137">
        <f>STDEV(F8:F37)</f>
        <v>0.50084985246343416</v>
      </c>
      <c r="G39" s="137"/>
      <c r="H39" s="137">
        <f>STDEV(H8:H37)</f>
        <v>3.9543370631745407E-2</v>
      </c>
      <c r="I39" s="137">
        <f>STDEV(I8:I37)</f>
        <v>0.51688723508431067</v>
      </c>
      <c r="J39" s="137"/>
      <c r="K39" s="137">
        <f>STDEV(K8:K37)</f>
        <v>4.2045405122963064E-2</v>
      </c>
      <c r="L39" s="137">
        <f>STDEV(L8:L37)</f>
        <v>0.42708582141131157</v>
      </c>
      <c r="M39" s="129"/>
    </row>
  </sheetData>
  <mergeCells count="9">
    <mergeCell ref="A1:M1"/>
    <mergeCell ref="A2:M2"/>
    <mergeCell ref="A3:M3"/>
    <mergeCell ref="B6:D6"/>
    <mergeCell ref="E6:G6"/>
    <mergeCell ref="H6:J6"/>
    <mergeCell ref="K6:M6"/>
    <mergeCell ref="A4:M4"/>
    <mergeCell ref="A5:M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11</vt:i4>
      </vt:variant>
      <vt:variant>
        <vt:lpstr>Intervalli denominati</vt:lpstr>
      </vt:variant>
      <vt:variant>
        <vt:i4>6</vt:i4>
      </vt:variant>
    </vt:vector>
  </HeadingPairs>
  <TitlesOfParts>
    <vt:vector size="17" baseType="lpstr">
      <vt:lpstr>tevere</vt:lpstr>
      <vt:lpstr>tevere gialle</vt:lpstr>
      <vt:lpstr>tevere ceche</vt:lpstr>
      <vt:lpstr>tevere bio_ceche</vt:lpstr>
      <vt:lpstr>fogliano</vt:lpstr>
      <vt:lpstr>fogliano gialle</vt:lpstr>
      <vt:lpstr>fogliano argentine</vt:lpstr>
      <vt:lpstr>fogliano ceche</vt:lpstr>
      <vt:lpstr>fogliano bio_ceche</vt:lpstr>
      <vt:lpstr>marta ceche</vt:lpstr>
      <vt:lpstr>marta bio_ceche</vt:lpstr>
      <vt:lpstr>fogliano!Area_stampa</vt:lpstr>
      <vt:lpstr>'fogliano ceche'!Area_stampa</vt:lpstr>
      <vt:lpstr>'marta ceche'!Area_stampa</vt:lpstr>
      <vt:lpstr>tevere!Area_stampa</vt:lpstr>
      <vt:lpstr>'tevere ceche'!Area_stampa</vt:lpstr>
      <vt:lpstr>'tevere gialle'!Area_stampa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Fusari</dc:creator>
  <cp:lastModifiedBy>Roberto D'Ambra</cp:lastModifiedBy>
  <cp:lastPrinted>2017-05-26T11:17:35Z</cp:lastPrinted>
  <dcterms:created xsi:type="dcterms:W3CDTF">2017-04-22T10:37:28Z</dcterms:created>
  <dcterms:modified xsi:type="dcterms:W3CDTF">2017-05-26T14:27:54Z</dcterms:modified>
</cp:coreProperties>
</file>